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sa formulama" sheetId="1" r:id="rId1"/>
    <sheet name="Sheet2" sheetId="2" r:id="rId2"/>
    <sheet name="Sheet3" sheetId="3" r:id="rId3"/>
  </sheets>
  <definedNames>
    <definedName name="_xlnm.Print_Area" localSheetId="0">'sa formulama'!$A$1:$J$119</definedName>
  </definedNames>
  <calcPr fullCalcOnLoad="1"/>
</workbook>
</file>

<file path=xl/sharedStrings.xml><?xml version="1.0" encoding="utf-8"?>
<sst xmlns="http://schemas.openxmlformats.org/spreadsheetml/2006/main" count="121" uniqueCount="108">
  <si>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</si>
  <si>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</si>
  <si>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</si>
  <si>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</si>
  <si>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</si>
  <si>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</si>
  <si>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</si>
  <si>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</si>
  <si>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</si>
  <si>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</si>
  <si>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</si>
  <si>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</si>
  <si>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</si>
  <si>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</si>
  <si>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</si>
  <si>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</si>
  <si>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</si>
  <si>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</si>
  <si>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</si>
  <si>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</si>
  <si>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</si>
  <si>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</si>
  <si>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</si>
  <si>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</si>
  <si>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</si>
  <si>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</si>
  <si>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</si>
  <si>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</si>
  <si>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</si>
  <si>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</si>
  <si>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</si>
  <si>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</si>
  <si>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</si>
  <si>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</si>
  <si>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</si>
  <si>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</si>
  <si>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</si>
  <si>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</si>
  <si>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</si>
  <si>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</si>
  <si>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</si>
  <si>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</si>
  <si>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</si>
  <si>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</si>
  <si>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>Ж. ГОТОВИНА НА КРАЈУ ОБРАЧУНСКОГ ПЕРИОДА</t>
  </si>
  <si>
    <t xml:space="preserve"> 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</si>
  <si>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</si>
  <si>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</si>
  <si>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</si>
  <si>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</si>
  <si>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</si>
  <si>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</si>
  <si>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</si>
  <si>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</si>
  <si>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</si>
  <si>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</si>
  <si>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</si>
  <si>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Е. ПОЗИТ. / НЕГАТ. КУРСНЕ РАЗЛИКЕ ПО ОСНОВУ ПРЕРАЧУНА ГОТОВИНЕ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</si>
  <si>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</si>
  <si>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</si>
  <si>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</si>
  <si>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</si>
  <si>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</si>
  <si>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</si>
  <si>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</si>
  <si>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</si>
  <si>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</si>
  <si>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</si>
  <si>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</si>
  <si>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</si>
  <si>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</si>
  <si>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</si>
  <si>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</si>
  <si>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</si>
  <si>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</si>
  <si>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</si>
  <si>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</si>
  <si>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</si>
  <si>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</si>
  <si>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</si>
  <si>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</si>
  <si>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</si>
  <si>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</si>
  <si>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</si>
  <si>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</si>
  <si>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</si>
  <si>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</si>
  <si>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</si>
  <si>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</si>
  <si>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</si>
  <si>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</si>
  <si>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</si>
  <si>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</si>
  <si>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</si>
  <si>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</si>
  <si>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KOMPANIJA "DUNAV"</t>
  </si>
  <si>
    <t>Beograd, Makedonska 4</t>
  </si>
  <si>
    <t>V Одложене пореске обавезе</t>
  </si>
  <si>
    <t>IV ПВР</t>
  </si>
  <si>
    <t>Компанија "Дунав осигурање" а.д.о Македонска 4, 11000 Београд</t>
  </si>
  <si>
    <t>III МИШЉЕЊЕ РЕВИЗОРА               Deloitte, Краља Милана 16. 11001 Београд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</si>
  <si>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</t>
  </si>
  <si>
    <t>II-A Трошкови спровођења осигурања</t>
  </si>
  <si>
    <t>Напомена: У колонама "Стање на почетку године" приказано је кориговано почетно стање на дан 01.01.2004. односно на дан 01.01.2005. године. У колони "стање на крају 2004. године", приказано је кориговано почетно стање на дан 01.01.2005., односно стање на дан 31.12.2004., са корекцијама урађеним под 01.01.2005. у складу са МРС-8.</t>
  </si>
  <si>
    <t>Генерални директор</t>
  </si>
  <si>
    <t>мр Мирко Петровић</t>
  </si>
  <si>
    <t>Није било значајних промена правног и финансијског положаја друштва нити промене података наведених у проспекту за дистрибуцију хартија од вредности.</t>
  </si>
  <si>
    <t>Увид се може извршити сваког радног дана 12,00-13,00 часова у седишту друштва Македонска 4, 11000 Београд.                                           Особа за контакт: Мр Дејан Дрљача, Јелка Беговић, Ана Иванишевић. Контакт телефон: 3224-001.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</si>
</sst>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left" vertical="center" wrapText="1"/>
    </xf>
    <xf numFmtId="4" fontId="10" fillId="2" borderId="6" xfId="0" applyNumberFormat="1" applyFont="1" applyFill="1" applyBorder="1" applyAlignment="1">
      <alignment horizontal="left" vertical="center" wrapText="1"/>
    </xf>
    <xf numFmtId="4" fontId="10" fillId="2" borderId="7" xfId="0" applyNumberFormat="1" applyFont="1" applyFill="1" applyBorder="1" applyAlignment="1">
      <alignment horizontal="left" vertical="center" wrapText="1"/>
    </xf>
    <xf numFmtId="4" fontId="10" fillId="2" borderId="8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" fontId="10" fillId="2" borderId="10" xfId="0" applyNumberFormat="1" applyFont="1" applyFill="1" applyBorder="1" applyAlignment="1">
      <alignment horizontal="left" vertical="center" wrapText="1"/>
    </xf>
    <xf numFmtId="4" fontId="10" fillId="2" borderId="1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0</xdr:rowOff>
    </xdr:from>
    <xdr:to>
      <xdr:col>9</xdr:col>
      <xdr:colOff>542925</xdr:colOff>
      <xdr:row>85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92050"/>
          <a:ext cx="623887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523875</xdr:rowOff>
    </xdr:from>
    <xdr:to>
      <xdr:col>9</xdr:col>
      <xdr:colOff>400050</xdr:colOff>
      <xdr:row>93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516475"/>
          <a:ext cx="60960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219075</xdr:rowOff>
    </xdr:from>
    <xdr:to>
      <xdr:col>9</xdr:col>
      <xdr:colOff>542925</xdr:colOff>
      <xdr:row>97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12500"/>
          <a:ext cx="62388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SheetLayoutView="100" workbookViewId="0" topLeftCell="A1">
      <selection activeCell="A3" sqref="A3:J3"/>
    </sheetView>
  </sheetViews>
  <sheetFormatPr defaultColWidth="9.140625" defaultRowHeight="12.75"/>
  <cols>
    <col min="1" max="1" width="9.140625" style="10" customWidth="1"/>
    <col min="2" max="2" width="14.7109375" style="10" customWidth="1"/>
    <col min="3" max="3" width="7.7109375" style="10" customWidth="1"/>
    <col min="4" max="5" width="8.57421875" style="10" customWidth="1"/>
    <col min="6" max="7" width="9.140625" style="10" customWidth="1"/>
    <col min="8" max="8" width="8.28125" style="10" customWidth="1"/>
    <col min="9" max="9" width="10.140625" style="10" customWidth="1"/>
    <col min="10" max="10" width="9.57421875" style="10" customWidth="1"/>
    <col min="11" max="11" width="9.140625" style="10" customWidth="1"/>
    <col min="12" max="12" width="10.140625" style="10" bestFit="1" customWidth="1"/>
    <col min="13" max="13" width="11.421875" style="10" customWidth="1"/>
    <col min="14" max="16384" width="9.140625" style="10" customWidth="1"/>
  </cols>
  <sheetData>
    <row r="1" spans="1:10" ht="34.5" customHeight="1">
      <c r="A1" s="114" t="s">
        <v>101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 customHeight="1">
      <c r="A2" s="126" t="s">
        <v>92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138" t="s">
        <v>99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4.5" customHeight="1"/>
    <row r="5" spans="1:10" ht="12" customHeigh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1.25">
      <c r="A6" s="137" t="s">
        <v>6</v>
      </c>
      <c r="B6" s="137"/>
      <c r="C6" s="136" t="s">
        <v>95</v>
      </c>
      <c r="D6" s="136"/>
      <c r="E6" s="136"/>
      <c r="F6" s="136"/>
      <c r="G6" s="137" t="s">
        <v>8</v>
      </c>
      <c r="H6" s="137"/>
      <c r="I6" s="136">
        <v>7046898</v>
      </c>
      <c r="J6" s="136"/>
    </row>
    <row r="7" spans="1:10" ht="11.25">
      <c r="A7" s="137" t="s">
        <v>7</v>
      </c>
      <c r="B7" s="137"/>
      <c r="C7" s="141" t="s">
        <v>96</v>
      </c>
      <c r="D7" s="142"/>
      <c r="E7" s="142"/>
      <c r="F7" s="143"/>
      <c r="G7" s="137" t="s">
        <v>9</v>
      </c>
      <c r="H7" s="137"/>
      <c r="I7" s="141">
        <v>1958</v>
      </c>
      <c r="J7" s="143"/>
    </row>
    <row r="8" spans="1:10" ht="3" customHeight="1">
      <c r="A8" s="11"/>
      <c r="B8" s="11"/>
      <c r="C8" s="12"/>
      <c r="D8" s="12"/>
      <c r="E8" s="13"/>
      <c r="F8" s="13"/>
      <c r="G8" s="14"/>
      <c r="H8" s="14"/>
      <c r="I8" s="13"/>
      <c r="J8" s="13"/>
    </row>
    <row r="9" spans="1:10" ht="12.75" customHeight="1">
      <c r="A9" s="128" t="s">
        <v>12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2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">
      <c r="A11" s="131" t="s">
        <v>11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1.25" customHeight="1">
      <c r="A12" s="106" t="s">
        <v>1</v>
      </c>
      <c r="B12" s="106"/>
      <c r="C12" s="106"/>
      <c r="D12" s="16" t="s">
        <v>2</v>
      </c>
      <c r="E12" s="17" t="s">
        <v>93</v>
      </c>
      <c r="F12" s="106" t="s">
        <v>3</v>
      </c>
      <c r="G12" s="106"/>
      <c r="H12" s="106"/>
      <c r="I12" s="17" t="s">
        <v>2</v>
      </c>
      <c r="J12" s="17" t="s">
        <v>93</v>
      </c>
    </row>
    <row r="13" spans="1:13" ht="11.25">
      <c r="A13" s="127" t="s">
        <v>15</v>
      </c>
      <c r="B13" s="127"/>
      <c r="C13" s="127"/>
      <c r="D13" s="18">
        <f>D14+D15+D16+D18</f>
        <v>10047627</v>
      </c>
      <c r="E13" s="18">
        <f>E14+E15+E16+E18</f>
        <v>10152537</v>
      </c>
      <c r="F13" s="127" t="s">
        <v>4</v>
      </c>
      <c r="G13" s="127"/>
      <c r="H13" s="127"/>
      <c r="I13" s="19">
        <f>I14+I15+I16+I17+I18-I19-I20</f>
        <v>6603013</v>
      </c>
      <c r="J13" s="19">
        <f>J14+J15+J16+J17+J18+J19-J20</f>
        <v>6827430</v>
      </c>
      <c r="L13" s="20"/>
      <c r="M13" s="20"/>
    </row>
    <row r="14" spans="1:10" ht="11.25">
      <c r="A14" s="107" t="s">
        <v>16</v>
      </c>
      <c r="B14" s="127"/>
      <c r="C14" s="127"/>
      <c r="D14" s="21">
        <v>0</v>
      </c>
      <c r="E14" s="21">
        <v>0</v>
      </c>
      <c r="F14" s="85" t="s">
        <v>23</v>
      </c>
      <c r="G14" s="85"/>
      <c r="H14" s="85"/>
      <c r="I14" s="23">
        <v>5970626</v>
      </c>
      <c r="J14" s="23">
        <v>5952482</v>
      </c>
    </row>
    <row r="15" spans="1:10" ht="11.25">
      <c r="A15" s="85" t="s">
        <v>17</v>
      </c>
      <c r="B15" s="85"/>
      <c r="C15" s="85"/>
      <c r="D15" s="24">
        <v>38772</v>
      </c>
      <c r="E15" s="24">
        <v>57695</v>
      </c>
      <c r="F15" s="111" t="s">
        <v>24</v>
      </c>
      <c r="G15" s="112"/>
      <c r="H15" s="113"/>
      <c r="I15" s="22">
        <v>0</v>
      </c>
      <c r="J15" s="22">
        <v>0</v>
      </c>
    </row>
    <row r="16" spans="1:10" ht="11.25">
      <c r="A16" s="95" t="s">
        <v>46</v>
      </c>
      <c r="B16" s="96"/>
      <c r="C16" s="97"/>
      <c r="D16" s="129">
        <v>9201328</v>
      </c>
      <c r="E16" s="129">
        <v>9135382</v>
      </c>
      <c r="F16" s="111" t="s">
        <v>25</v>
      </c>
      <c r="G16" s="112"/>
      <c r="H16" s="113"/>
      <c r="I16" s="23">
        <v>445725</v>
      </c>
      <c r="J16" s="23">
        <v>485289</v>
      </c>
    </row>
    <row r="17" spans="1:10" ht="11.25">
      <c r="A17" s="145"/>
      <c r="B17" s="146"/>
      <c r="C17" s="147"/>
      <c r="D17" s="130"/>
      <c r="E17" s="130"/>
      <c r="F17" s="85" t="s">
        <v>26</v>
      </c>
      <c r="G17" s="85"/>
      <c r="H17" s="85"/>
      <c r="I17" s="22">
        <v>944</v>
      </c>
      <c r="J17" s="22">
        <v>944</v>
      </c>
    </row>
    <row r="18" spans="1:10" ht="11.25">
      <c r="A18" s="107" t="s">
        <v>64</v>
      </c>
      <c r="B18" s="107"/>
      <c r="C18" s="107"/>
      <c r="D18" s="24">
        <v>807527</v>
      </c>
      <c r="E18" s="24">
        <v>959460</v>
      </c>
      <c r="F18" s="85" t="s">
        <v>58</v>
      </c>
      <c r="G18" s="85"/>
      <c r="H18" s="85"/>
      <c r="I18" s="23">
        <v>805874</v>
      </c>
      <c r="J18" s="23">
        <v>388715</v>
      </c>
    </row>
    <row r="19" spans="1:10" ht="11.25">
      <c r="A19" s="127" t="s">
        <v>47</v>
      </c>
      <c r="B19" s="127"/>
      <c r="C19" s="127"/>
      <c r="D19" s="18">
        <f>D20+D21+D22</f>
        <v>2981749</v>
      </c>
      <c r="E19" s="18">
        <f>E20+E21+E22</f>
        <v>5655961</v>
      </c>
      <c r="F19" s="85" t="s">
        <v>27</v>
      </c>
      <c r="G19" s="85"/>
      <c r="H19" s="85"/>
      <c r="I19" s="23">
        <v>580915</v>
      </c>
      <c r="J19" s="22">
        <v>0</v>
      </c>
    </row>
    <row r="20" spans="1:10" ht="11.25">
      <c r="A20" s="111" t="s">
        <v>14</v>
      </c>
      <c r="B20" s="112"/>
      <c r="C20" s="113"/>
      <c r="D20" s="24">
        <v>22093</v>
      </c>
      <c r="E20" s="24">
        <v>17836</v>
      </c>
      <c r="F20" s="85" t="s">
        <v>28</v>
      </c>
      <c r="G20" s="85"/>
      <c r="H20" s="85"/>
      <c r="I20" s="23">
        <v>39241</v>
      </c>
      <c r="J20" s="22">
        <v>0</v>
      </c>
    </row>
    <row r="21" spans="1:10" ht="11.25">
      <c r="A21" s="111" t="s">
        <v>65</v>
      </c>
      <c r="B21" s="112"/>
      <c r="C21" s="113"/>
      <c r="D21" s="24">
        <v>2959656</v>
      </c>
      <c r="E21" s="24">
        <v>5638125</v>
      </c>
      <c r="F21" s="64" t="s">
        <v>29</v>
      </c>
      <c r="G21" s="65"/>
      <c r="H21" s="66"/>
      <c r="I21" s="79">
        <f>I23+I24+I25+I26+I27</f>
        <v>6426363</v>
      </c>
      <c r="J21" s="79">
        <f>J23+J24+J25+J26+J27</f>
        <v>8981068</v>
      </c>
    </row>
    <row r="22" spans="1:13" ht="11.25">
      <c r="A22" s="107" t="s">
        <v>18</v>
      </c>
      <c r="B22" s="107"/>
      <c r="C22" s="107"/>
      <c r="D22" s="21">
        <v>0</v>
      </c>
      <c r="E22" s="21">
        <v>0</v>
      </c>
      <c r="F22" s="67"/>
      <c r="G22" s="68"/>
      <c r="H22" s="69"/>
      <c r="I22" s="80"/>
      <c r="J22" s="80"/>
      <c r="L22" s="20"/>
      <c r="M22" s="20"/>
    </row>
    <row r="23" spans="1:10" ht="11.25">
      <c r="A23" s="127" t="s">
        <v>19</v>
      </c>
      <c r="B23" s="127"/>
      <c r="C23" s="127"/>
      <c r="D23" s="18">
        <f>D13+D19</f>
        <v>13029376</v>
      </c>
      <c r="E23" s="18">
        <f>E13+E19</f>
        <v>15808498</v>
      </c>
      <c r="F23" s="123" t="s">
        <v>30</v>
      </c>
      <c r="G23" s="124"/>
      <c r="H23" s="125"/>
      <c r="I23" s="23">
        <v>316021</v>
      </c>
      <c r="J23" s="23">
        <v>278238</v>
      </c>
    </row>
    <row r="24" spans="1:10" ht="11.25">
      <c r="A24" s="127" t="s">
        <v>20</v>
      </c>
      <c r="B24" s="127"/>
      <c r="C24" s="127"/>
      <c r="D24" s="25">
        <v>0</v>
      </c>
      <c r="E24" s="25">
        <v>0</v>
      </c>
      <c r="F24" s="107" t="s">
        <v>31</v>
      </c>
      <c r="G24" s="107"/>
      <c r="H24" s="107"/>
      <c r="I24" s="23">
        <v>120171</v>
      </c>
      <c r="J24" s="23">
        <v>7383</v>
      </c>
    </row>
    <row r="25" spans="1:10" ht="11.25">
      <c r="A25" s="134" t="s">
        <v>21</v>
      </c>
      <c r="B25" s="134"/>
      <c r="C25" s="134"/>
      <c r="D25" s="18">
        <f>D23+D24</f>
        <v>13029376</v>
      </c>
      <c r="E25" s="18">
        <f>E23+E24</f>
        <v>15808498</v>
      </c>
      <c r="F25" s="85" t="s">
        <v>32</v>
      </c>
      <c r="G25" s="85"/>
      <c r="H25" s="85"/>
      <c r="I25" s="23">
        <v>966461</v>
      </c>
      <c r="J25" s="23">
        <v>827573</v>
      </c>
    </row>
    <row r="26" spans="1:11" ht="11.25">
      <c r="A26" s="134" t="s">
        <v>22</v>
      </c>
      <c r="B26" s="134"/>
      <c r="C26" s="134"/>
      <c r="D26" s="26">
        <v>129500</v>
      </c>
      <c r="E26" s="26">
        <v>127132</v>
      </c>
      <c r="F26" s="158" t="s">
        <v>98</v>
      </c>
      <c r="G26" s="158"/>
      <c r="H26" s="158"/>
      <c r="I26" s="28">
        <v>4887120</v>
      </c>
      <c r="J26" s="28">
        <v>7698835</v>
      </c>
      <c r="K26" s="29"/>
    </row>
    <row r="27" spans="1:10" ht="12.75" customHeight="1">
      <c r="A27" s="30"/>
      <c r="B27" s="30"/>
      <c r="C27" s="30"/>
      <c r="D27" s="31"/>
      <c r="E27" s="31"/>
      <c r="F27" s="85" t="s">
        <v>97</v>
      </c>
      <c r="G27" s="85"/>
      <c r="H27" s="85"/>
      <c r="I27" s="23">
        <v>136590</v>
      </c>
      <c r="J27" s="23">
        <v>169039</v>
      </c>
    </row>
    <row r="28" spans="1:13" ht="10.5" customHeight="1">
      <c r="A28" s="81" t="s">
        <v>48</v>
      </c>
      <c r="B28" s="81"/>
      <c r="C28" s="81"/>
      <c r="D28" s="81"/>
      <c r="E28" s="81"/>
      <c r="F28" s="108" t="s">
        <v>33</v>
      </c>
      <c r="G28" s="109"/>
      <c r="H28" s="110"/>
      <c r="I28" s="18">
        <f>I13+I21</f>
        <v>13029376</v>
      </c>
      <c r="J28" s="18">
        <f>J13+J21</f>
        <v>15808498</v>
      </c>
      <c r="K28" s="10" t="s">
        <v>45</v>
      </c>
      <c r="L28" s="20"/>
      <c r="M28" s="20"/>
    </row>
    <row r="29" spans="1:10" ht="12.75" customHeight="1">
      <c r="A29" s="82"/>
      <c r="B29" s="82"/>
      <c r="C29" s="82"/>
      <c r="D29" s="82"/>
      <c r="E29" s="83"/>
      <c r="F29" s="157" t="s">
        <v>34</v>
      </c>
      <c r="G29" s="157"/>
      <c r="H29" s="157"/>
      <c r="I29" s="24">
        <v>129500</v>
      </c>
      <c r="J29" s="24">
        <v>127132</v>
      </c>
    </row>
    <row r="30" spans="1:5" ht="12.75" customHeight="1">
      <c r="A30" s="53" t="s">
        <v>69</v>
      </c>
      <c r="B30" s="47"/>
      <c r="C30" s="86"/>
      <c r="D30" s="93" t="s">
        <v>2</v>
      </c>
      <c r="E30" s="94" t="s">
        <v>93</v>
      </c>
    </row>
    <row r="31" spans="1:10" ht="5.25" customHeight="1">
      <c r="A31" s="87"/>
      <c r="B31" s="88"/>
      <c r="C31" s="89"/>
      <c r="D31" s="93"/>
      <c r="E31" s="94"/>
      <c r="F31" s="8"/>
      <c r="G31" s="8"/>
      <c r="H31" s="8"/>
      <c r="I31" s="31"/>
      <c r="J31" s="31"/>
    </row>
    <row r="32" spans="1:10" ht="9.75" customHeight="1">
      <c r="A32" s="90"/>
      <c r="B32" s="91"/>
      <c r="C32" s="92"/>
      <c r="D32" s="93"/>
      <c r="E32" s="93"/>
      <c r="F32" s="81" t="s">
        <v>10</v>
      </c>
      <c r="G32" s="81"/>
      <c r="H32" s="81"/>
      <c r="I32" s="81"/>
      <c r="J32" s="81"/>
    </row>
    <row r="33" spans="1:10" ht="14.25" customHeight="1">
      <c r="A33" s="111" t="s">
        <v>52</v>
      </c>
      <c r="B33" s="112"/>
      <c r="C33" s="113"/>
      <c r="D33" s="24">
        <v>8829056</v>
      </c>
      <c r="E33" s="24">
        <v>10860843</v>
      </c>
      <c r="F33" s="81"/>
      <c r="G33" s="81"/>
      <c r="H33" s="81"/>
      <c r="I33" s="81"/>
      <c r="J33" s="81"/>
    </row>
    <row r="34" spans="1:10" ht="12" customHeight="1">
      <c r="A34" s="111" t="s">
        <v>51</v>
      </c>
      <c r="B34" s="112"/>
      <c r="C34" s="113"/>
      <c r="D34" s="24">
        <v>8533245</v>
      </c>
      <c r="E34" s="24">
        <v>9839056</v>
      </c>
      <c r="F34" s="127" t="s">
        <v>72</v>
      </c>
      <c r="G34" s="127"/>
      <c r="H34" s="127"/>
      <c r="I34" s="93" t="s">
        <v>2</v>
      </c>
      <c r="J34" s="93" t="s">
        <v>93</v>
      </c>
    </row>
    <row r="35" spans="1:10" ht="11.25" customHeight="1">
      <c r="A35" s="111" t="s">
        <v>49</v>
      </c>
      <c r="B35" s="112"/>
      <c r="C35" s="113"/>
      <c r="D35" s="24">
        <f>D33-D34</f>
        <v>295811</v>
      </c>
      <c r="E35" s="24">
        <f>E33-E34</f>
        <v>1021787</v>
      </c>
      <c r="F35" s="127"/>
      <c r="G35" s="127"/>
      <c r="H35" s="127"/>
      <c r="I35" s="93"/>
      <c r="J35" s="93"/>
    </row>
    <row r="36" spans="1:10" ht="12.75" customHeight="1">
      <c r="A36" s="73" t="s">
        <v>70</v>
      </c>
      <c r="B36" s="74"/>
      <c r="C36" s="75"/>
      <c r="D36" s="84"/>
      <c r="E36" s="84"/>
      <c r="F36" s="111" t="s">
        <v>5</v>
      </c>
      <c r="G36" s="112"/>
      <c r="H36" s="113"/>
      <c r="I36" s="23">
        <v>7606775</v>
      </c>
      <c r="J36" s="23">
        <v>9347268</v>
      </c>
    </row>
    <row r="37" spans="1:10" ht="12.75" customHeight="1">
      <c r="A37" s="76"/>
      <c r="B37" s="77"/>
      <c r="C37" s="78"/>
      <c r="D37" s="84"/>
      <c r="E37" s="84"/>
      <c r="F37" s="85" t="s">
        <v>61</v>
      </c>
      <c r="G37" s="85"/>
      <c r="H37" s="85"/>
      <c r="I37" s="23">
        <v>3984512</v>
      </c>
      <c r="J37" s="23">
        <v>6382244</v>
      </c>
    </row>
    <row r="38" spans="1:16" ht="20.25" customHeight="1">
      <c r="A38" s="111" t="s">
        <v>50</v>
      </c>
      <c r="B38" s="112"/>
      <c r="C38" s="113"/>
      <c r="D38" s="24">
        <v>209029</v>
      </c>
      <c r="E38" s="24">
        <v>549126</v>
      </c>
      <c r="F38" s="111" t="s">
        <v>102</v>
      </c>
      <c r="G38" s="112"/>
      <c r="H38" s="113"/>
      <c r="I38" s="32">
        <v>2675999</v>
      </c>
      <c r="J38" s="32">
        <v>3014228</v>
      </c>
      <c r="L38" s="33"/>
      <c r="M38" s="33"/>
      <c r="N38" s="34"/>
      <c r="O38" s="34"/>
      <c r="P38" s="34"/>
    </row>
    <row r="39" spans="1:16" ht="12.75" customHeight="1">
      <c r="A39" s="95" t="s">
        <v>53</v>
      </c>
      <c r="B39" s="96"/>
      <c r="C39" s="97"/>
      <c r="D39" s="24">
        <v>175407</v>
      </c>
      <c r="E39" s="24">
        <v>1333539</v>
      </c>
      <c r="F39" s="52" t="s">
        <v>59</v>
      </c>
      <c r="G39" s="52"/>
      <c r="H39" s="52"/>
      <c r="I39" s="19">
        <f>I36-I37-I38</f>
        <v>946264</v>
      </c>
      <c r="J39" s="19">
        <f>J36-J37-J38</f>
        <v>-49204</v>
      </c>
      <c r="L39" s="1"/>
      <c r="M39" s="1"/>
      <c r="N39" s="1"/>
      <c r="O39" s="35"/>
      <c r="P39" s="35"/>
    </row>
    <row r="40" spans="1:16" ht="12.75" customHeight="1">
      <c r="A40" s="111" t="s">
        <v>49</v>
      </c>
      <c r="B40" s="112"/>
      <c r="C40" s="113"/>
      <c r="D40" s="24">
        <f>D38-D39</f>
        <v>33622</v>
      </c>
      <c r="E40" s="24">
        <f>E38-E39</f>
        <v>-784413</v>
      </c>
      <c r="F40" s="149" t="s">
        <v>35</v>
      </c>
      <c r="G40" s="150"/>
      <c r="H40" s="151"/>
      <c r="I40" s="23">
        <v>182509</v>
      </c>
      <c r="J40" s="23">
        <v>855204</v>
      </c>
      <c r="L40" s="1"/>
      <c r="M40" s="1"/>
      <c r="N40" s="1"/>
      <c r="O40" s="35"/>
      <c r="P40" s="35"/>
    </row>
    <row r="41" spans="1:16" ht="12.75" customHeight="1">
      <c r="A41" s="127" t="s">
        <v>71</v>
      </c>
      <c r="B41" s="127"/>
      <c r="C41" s="127"/>
      <c r="D41" s="155"/>
      <c r="E41" s="155"/>
      <c r="F41" s="149" t="s">
        <v>36</v>
      </c>
      <c r="G41" s="150"/>
      <c r="H41" s="151"/>
      <c r="I41" s="23">
        <v>253313</v>
      </c>
      <c r="J41" s="23">
        <v>151541</v>
      </c>
      <c r="L41" s="35"/>
      <c r="M41" s="35"/>
      <c r="N41" s="35"/>
      <c r="O41" s="31"/>
      <c r="P41" s="31"/>
    </row>
    <row r="42" spans="1:16" ht="11.25" customHeight="1">
      <c r="A42" s="127"/>
      <c r="B42" s="127"/>
      <c r="C42" s="127"/>
      <c r="D42" s="156"/>
      <c r="E42" s="156"/>
      <c r="F42" s="152" t="s">
        <v>37</v>
      </c>
      <c r="G42" s="153"/>
      <c r="H42" s="154"/>
      <c r="I42" s="23">
        <v>662721</v>
      </c>
      <c r="J42" s="23">
        <v>1162775</v>
      </c>
      <c r="L42" s="35"/>
      <c r="M42" s="35"/>
      <c r="N42" s="35"/>
      <c r="O42" s="31"/>
      <c r="P42" s="31"/>
    </row>
    <row r="43" spans="1:16" ht="13.5" customHeight="1">
      <c r="A43" s="95" t="s">
        <v>54</v>
      </c>
      <c r="B43" s="96"/>
      <c r="C43" s="97"/>
      <c r="D43" s="24">
        <v>57237</v>
      </c>
      <c r="E43" s="21">
        <v>0</v>
      </c>
      <c r="F43" s="152" t="s">
        <v>38</v>
      </c>
      <c r="G43" s="153"/>
      <c r="H43" s="154"/>
      <c r="I43" s="23">
        <v>2092732</v>
      </c>
      <c r="J43" s="23">
        <v>1613458</v>
      </c>
      <c r="L43" s="35"/>
      <c r="M43" s="35"/>
      <c r="N43" s="35"/>
      <c r="O43" s="31"/>
      <c r="P43" s="31"/>
    </row>
    <row r="44" spans="1:16" ht="12" customHeight="1">
      <c r="A44" s="95" t="s">
        <v>55</v>
      </c>
      <c r="B44" s="96"/>
      <c r="C44" s="97"/>
      <c r="D44" s="24">
        <v>262469</v>
      </c>
      <c r="E44" s="24">
        <v>144324</v>
      </c>
      <c r="F44" s="162" t="s">
        <v>73</v>
      </c>
      <c r="G44" s="163"/>
      <c r="H44" s="164"/>
      <c r="I44" s="36">
        <f>I39+I40-I41+I42-I43</f>
        <v>-554551</v>
      </c>
      <c r="J44" s="36">
        <f>J39+J40-J41+J42-J43</f>
        <v>203776</v>
      </c>
      <c r="K44" s="45"/>
      <c r="L44" s="1"/>
      <c r="M44" s="1"/>
      <c r="N44" s="35"/>
      <c r="O44" s="31"/>
      <c r="P44" s="31"/>
    </row>
    <row r="45" spans="1:16" ht="13.5" customHeight="1">
      <c r="A45" s="111" t="s">
        <v>49</v>
      </c>
      <c r="B45" s="112"/>
      <c r="C45" s="113"/>
      <c r="D45" s="24">
        <f>D43-D44</f>
        <v>-205232</v>
      </c>
      <c r="E45" s="24">
        <f>E43-E44</f>
        <v>-144324</v>
      </c>
      <c r="F45" s="101" t="s">
        <v>39</v>
      </c>
      <c r="G45" s="101"/>
      <c r="H45" s="101"/>
      <c r="I45" s="27"/>
      <c r="J45" s="22"/>
      <c r="K45" s="46"/>
      <c r="L45" s="30"/>
      <c r="M45" s="30"/>
      <c r="N45" s="35"/>
      <c r="O45" s="31"/>
      <c r="P45" s="31"/>
    </row>
    <row r="46" spans="1:16" ht="13.5" customHeight="1">
      <c r="A46" s="108" t="s">
        <v>67</v>
      </c>
      <c r="B46" s="109"/>
      <c r="C46" s="110"/>
      <c r="D46" s="18">
        <f>D33+D38+D43</f>
        <v>9095322</v>
      </c>
      <c r="E46" s="18">
        <f>E33+E38+E43</f>
        <v>11409969</v>
      </c>
      <c r="F46" s="85" t="s">
        <v>40</v>
      </c>
      <c r="G46" s="85"/>
      <c r="H46" s="85"/>
      <c r="I46" s="27">
        <v>0</v>
      </c>
      <c r="J46" s="22">
        <v>0</v>
      </c>
      <c r="K46" s="46"/>
      <c r="L46" s="30"/>
      <c r="M46" s="30"/>
      <c r="N46" s="2"/>
      <c r="O46" s="35"/>
      <c r="P46" s="35"/>
    </row>
    <row r="47" spans="1:16" ht="13.5" customHeight="1">
      <c r="A47" s="108" t="s">
        <v>66</v>
      </c>
      <c r="B47" s="109"/>
      <c r="C47" s="110"/>
      <c r="D47" s="18">
        <f>D34+D39+D44</f>
        <v>8971121</v>
      </c>
      <c r="E47" s="18">
        <f>E34+E39+E44</f>
        <v>11316919</v>
      </c>
      <c r="F47" s="152" t="s">
        <v>41</v>
      </c>
      <c r="G47" s="153"/>
      <c r="H47" s="154"/>
      <c r="I47" s="27">
        <v>0</v>
      </c>
      <c r="J47" s="22">
        <v>0</v>
      </c>
      <c r="K47" s="37"/>
      <c r="L47" s="37"/>
      <c r="M47" s="37"/>
      <c r="N47" s="2"/>
      <c r="O47" s="35"/>
      <c r="P47" s="35"/>
    </row>
    <row r="48" spans="1:16" ht="13.5" customHeight="1">
      <c r="A48" s="170" t="s">
        <v>56</v>
      </c>
      <c r="B48" s="171"/>
      <c r="C48" s="172"/>
      <c r="D48" s="18">
        <f>D46-D47</f>
        <v>124201</v>
      </c>
      <c r="E48" s="18">
        <f>E46-E47</f>
        <v>93050</v>
      </c>
      <c r="F48" s="57" t="s">
        <v>60</v>
      </c>
      <c r="G48" s="58"/>
      <c r="H48" s="59"/>
      <c r="I48" s="63">
        <f>I46-I47</f>
        <v>0</v>
      </c>
      <c r="J48" s="63">
        <f>J46-J47</f>
        <v>0</v>
      </c>
      <c r="L48" s="2"/>
      <c r="M48" s="1"/>
      <c r="N48" s="1"/>
      <c r="O48" s="35"/>
      <c r="P48" s="35"/>
    </row>
    <row r="49" spans="1:16" ht="7.5" customHeight="1">
      <c r="A49" s="73" t="s">
        <v>43</v>
      </c>
      <c r="B49" s="74"/>
      <c r="C49" s="75"/>
      <c r="D49" s="71">
        <v>353876</v>
      </c>
      <c r="E49" s="71">
        <v>478077</v>
      </c>
      <c r="F49" s="60"/>
      <c r="G49" s="61"/>
      <c r="H49" s="62"/>
      <c r="I49" s="63"/>
      <c r="J49" s="63"/>
      <c r="L49" s="35"/>
      <c r="M49" s="35"/>
      <c r="N49" s="35"/>
      <c r="O49" s="35"/>
      <c r="P49" s="35"/>
    </row>
    <row r="50" spans="1:16" ht="12.75" customHeight="1">
      <c r="A50" s="76"/>
      <c r="B50" s="77"/>
      <c r="C50" s="78"/>
      <c r="D50" s="72"/>
      <c r="E50" s="72"/>
      <c r="F50" s="73" t="s">
        <v>62</v>
      </c>
      <c r="G50" s="74"/>
      <c r="H50" s="75"/>
      <c r="I50" s="70">
        <f>I44+I48</f>
        <v>-554551</v>
      </c>
      <c r="J50" s="70">
        <f>J44+J48</f>
        <v>203776</v>
      </c>
      <c r="L50" s="30"/>
      <c r="M50" s="30"/>
      <c r="N50" s="30"/>
      <c r="O50" s="31"/>
      <c r="P50" s="31"/>
    </row>
    <row r="51" spans="1:16" ht="8.25" customHeight="1">
      <c r="A51" s="73" t="s">
        <v>57</v>
      </c>
      <c r="B51" s="74"/>
      <c r="C51" s="75"/>
      <c r="D51" s="155">
        <v>0</v>
      </c>
      <c r="E51" s="169">
        <v>14484</v>
      </c>
      <c r="F51" s="76"/>
      <c r="G51" s="77"/>
      <c r="H51" s="78"/>
      <c r="I51" s="63"/>
      <c r="J51" s="63"/>
      <c r="L51" s="35"/>
      <c r="M51" s="35"/>
      <c r="N51" s="35"/>
      <c r="O51" s="31"/>
      <c r="P51" s="31"/>
    </row>
    <row r="52" spans="1:16" ht="13.5" customHeight="1">
      <c r="A52" s="76"/>
      <c r="B52" s="77"/>
      <c r="C52" s="78"/>
      <c r="D52" s="156"/>
      <c r="E52" s="156"/>
      <c r="F52" s="134" t="s">
        <v>42</v>
      </c>
      <c r="G52" s="134"/>
      <c r="H52" s="134"/>
      <c r="I52" s="27">
        <v>0</v>
      </c>
      <c r="J52" s="22">
        <v>0</v>
      </c>
      <c r="L52" s="7"/>
      <c r="M52" s="2"/>
      <c r="N52" s="2"/>
      <c r="O52" s="35"/>
      <c r="P52" s="35"/>
    </row>
    <row r="53" spans="1:16" ht="14.25" customHeight="1">
      <c r="A53" s="127" t="s">
        <v>44</v>
      </c>
      <c r="B53" s="127"/>
      <c r="C53" s="127"/>
      <c r="D53" s="135">
        <v>478077</v>
      </c>
      <c r="E53" s="135">
        <v>556643</v>
      </c>
      <c r="F53" s="64" t="s">
        <v>68</v>
      </c>
      <c r="G53" s="65"/>
      <c r="H53" s="66"/>
      <c r="I53" s="70">
        <f>I50-I52</f>
        <v>-554551</v>
      </c>
      <c r="J53" s="70">
        <f>J50-J52</f>
        <v>203776</v>
      </c>
      <c r="L53" s="2"/>
      <c r="M53" s="38"/>
      <c r="N53" s="38"/>
      <c r="O53" s="35"/>
      <c r="P53" s="35"/>
    </row>
    <row r="54" spans="1:16" ht="5.25" customHeight="1">
      <c r="A54" s="127"/>
      <c r="B54" s="127"/>
      <c r="C54" s="127"/>
      <c r="D54" s="84"/>
      <c r="E54" s="84"/>
      <c r="F54" s="67"/>
      <c r="G54" s="68"/>
      <c r="H54" s="69"/>
      <c r="I54" s="63"/>
      <c r="J54" s="63"/>
      <c r="L54" s="1"/>
      <c r="M54" s="1"/>
      <c r="N54" s="1"/>
      <c r="O54" s="35"/>
      <c r="P54" s="35"/>
    </row>
    <row r="55" spans="1:16" ht="9" customHeight="1">
      <c r="A55" s="1"/>
      <c r="B55" s="1"/>
      <c r="C55" s="1"/>
      <c r="D55" s="35"/>
      <c r="E55" s="35"/>
      <c r="F55" s="39"/>
      <c r="G55" s="39"/>
      <c r="H55" s="39"/>
      <c r="I55" s="35"/>
      <c r="J55" s="35"/>
      <c r="L55" s="35"/>
      <c r="M55" s="35"/>
      <c r="N55" s="35"/>
      <c r="O55" s="31"/>
      <c r="P55" s="31"/>
    </row>
    <row r="56" spans="1:16" ht="11.25" customHeight="1">
      <c r="A56" s="131" t="s">
        <v>91</v>
      </c>
      <c r="B56" s="131"/>
      <c r="C56" s="131"/>
      <c r="D56" s="131"/>
      <c r="E56" s="131"/>
      <c r="F56" s="131"/>
      <c r="G56" s="131"/>
      <c r="H56" s="131"/>
      <c r="I56" s="131"/>
      <c r="J56" s="131"/>
      <c r="L56" s="35"/>
      <c r="M56" s="35"/>
      <c r="N56" s="35"/>
      <c r="O56" s="35"/>
      <c r="P56" s="35"/>
    </row>
    <row r="57" spans="1:16" ht="11.25" customHeight="1">
      <c r="A57" s="161"/>
      <c r="B57" s="161"/>
      <c r="C57" s="100" t="s">
        <v>94</v>
      </c>
      <c r="D57" s="100"/>
      <c r="E57" s="100"/>
      <c r="F57" s="100"/>
      <c r="G57" s="165" t="s">
        <v>93</v>
      </c>
      <c r="H57" s="165"/>
      <c r="I57" s="165"/>
      <c r="J57" s="165"/>
      <c r="L57" s="35"/>
      <c r="M57" s="35"/>
      <c r="N57" s="35"/>
      <c r="O57" s="35"/>
      <c r="P57" s="35"/>
    </row>
    <row r="58" spans="1:16" ht="11.25" customHeight="1">
      <c r="A58" s="161"/>
      <c r="B58" s="161"/>
      <c r="C58" s="100" t="s">
        <v>81</v>
      </c>
      <c r="D58" s="100" t="s">
        <v>82</v>
      </c>
      <c r="E58" s="100" t="s">
        <v>83</v>
      </c>
      <c r="F58" s="100" t="s">
        <v>84</v>
      </c>
      <c r="G58" s="100" t="s">
        <v>81</v>
      </c>
      <c r="H58" s="100" t="s">
        <v>82</v>
      </c>
      <c r="I58" s="100" t="s">
        <v>83</v>
      </c>
      <c r="J58" s="100" t="s">
        <v>84</v>
      </c>
      <c r="L58" s="35"/>
      <c r="M58" s="35"/>
      <c r="N58" s="35"/>
      <c r="O58" s="35"/>
      <c r="P58" s="35"/>
    </row>
    <row r="59" spans="1:16" ht="11.25" customHeight="1">
      <c r="A59" s="161"/>
      <c r="B59" s="161"/>
      <c r="C59" s="100"/>
      <c r="D59" s="100"/>
      <c r="E59" s="100"/>
      <c r="F59" s="100"/>
      <c r="G59" s="100"/>
      <c r="H59" s="100"/>
      <c r="I59" s="100"/>
      <c r="J59" s="100"/>
      <c r="L59" s="1"/>
      <c r="M59" s="1"/>
      <c r="N59" s="1"/>
      <c r="O59" s="35"/>
      <c r="P59" s="35"/>
    </row>
    <row r="60" spans="1:16" ht="11.25" customHeight="1">
      <c r="A60" s="161"/>
      <c r="B60" s="161"/>
      <c r="C60" s="100"/>
      <c r="D60" s="100"/>
      <c r="E60" s="100"/>
      <c r="F60" s="100"/>
      <c r="G60" s="100"/>
      <c r="H60" s="100"/>
      <c r="I60" s="100"/>
      <c r="J60" s="100"/>
      <c r="L60" s="1"/>
      <c r="M60" s="1"/>
      <c r="N60" s="1"/>
      <c r="O60" s="35"/>
      <c r="P60" s="35"/>
    </row>
    <row r="61" spans="1:16" ht="11.25" customHeight="1">
      <c r="A61" s="56" t="s">
        <v>74</v>
      </c>
      <c r="B61" s="56"/>
      <c r="C61" s="3">
        <v>5822020</v>
      </c>
      <c r="D61" s="3"/>
      <c r="E61" s="5">
        <v>167</v>
      </c>
      <c r="F61" s="5">
        <f>C61+D61-E61</f>
        <v>5821853</v>
      </c>
      <c r="G61" s="5">
        <v>5821853</v>
      </c>
      <c r="H61" s="5"/>
      <c r="I61" s="40"/>
      <c r="J61" s="5">
        <f>G61+H61-I61</f>
        <v>5821853</v>
      </c>
      <c r="L61" s="4"/>
      <c r="M61" s="1"/>
      <c r="N61" s="1"/>
      <c r="O61" s="31"/>
      <c r="P61" s="31"/>
    </row>
    <row r="62" spans="1:12" ht="11.25" customHeight="1">
      <c r="A62" s="56" t="s">
        <v>75</v>
      </c>
      <c r="B62" s="56"/>
      <c r="C62" s="3">
        <v>139954</v>
      </c>
      <c r="D62" s="3">
        <v>8819</v>
      </c>
      <c r="E62" s="5"/>
      <c r="F62" s="5">
        <f>C62+D62-E62</f>
        <v>148773</v>
      </c>
      <c r="G62" s="5">
        <v>148773</v>
      </c>
      <c r="H62" s="5"/>
      <c r="I62" s="40">
        <v>18144</v>
      </c>
      <c r="J62" s="5">
        <f>G62+H62-I62</f>
        <v>130629</v>
      </c>
      <c r="L62" s="4"/>
    </row>
    <row r="63" spans="1:12" ht="11.25" customHeight="1">
      <c r="A63" s="56" t="s">
        <v>76</v>
      </c>
      <c r="B63" s="56"/>
      <c r="C63" s="3">
        <v>0</v>
      </c>
      <c r="D63" s="3"/>
      <c r="E63" s="5"/>
      <c r="F63" s="5">
        <f>C63+D63-E63</f>
        <v>0</v>
      </c>
      <c r="G63" s="5">
        <v>0</v>
      </c>
      <c r="H63" s="5"/>
      <c r="I63" s="40"/>
      <c r="J63" s="5">
        <f>G63+H63-I63</f>
        <v>0</v>
      </c>
      <c r="L63" s="4"/>
    </row>
    <row r="64" spans="1:12" ht="11.25" customHeight="1">
      <c r="A64" s="152" t="s">
        <v>77</v>
      </c>
      <c r="B64" s="154"/>
      <c r="C64" s="3">
        <v>39241</v>
      </c>
      <c r="D64" s="3"/>
      <c r="E64" s="5"/>
      <c r="F64" s="5">
        <f>C64+D64-E64</f>
        <v>39241</v>
      </c>
      <c r="G64" s="5">
        <v>39241</v>
      </c>
      <c r="H64" s="5"/>
      <c r="I64" s="40">
        <v>39241</v>
      </c>
      <c r="J64" s="5">
        <f>G64+H64-I64</f>
        <v>0</v>
      </c>
      <c r="L64" s="4"/>
    </row>
    <row r="65" spans="1:12" ht="9.75" customHeight="1">
      <c r="A65" s="101" t="s">
        <v>78</v>
      </c>
      <c r="B65" s="101"/>
      <c r="C65" s="103">
        <f aca="true" t="shared" si="0" ref="C65:J65">SUM(C61+C62+C63-C64)</f>
        <v>5922733</v>
      </c>
      <c r="D65" s="103">
        <f t="shared" si="0"/>
        <v>8819</v>
      </c>
      <c r="E65" s="103">
        <f t="shared" si="0"/>
        <v>167</v>
      </c>
      <c r="F65" s="98">
        <f t="shared" si="0"/>
        <v>5931385</v>
      </c>
      <c r="G65" s="103">
        <f t="shared" si="0"/>
        <v>5931385</v>
      </c>
      <c r="H65" s="103">
        <f t="shared" si="0"/>
        <v>0</v>
      </c>
      <c r="I65" s="103">
        <f t="shared" si="0"/>
        <v>-21097</v>
      </c>
      <c r="J65" s="98">
        <f t="shared" si="0"/>
        <v>5952482</v>
      </c>
      <c r="L65" s="4"/>
    </row>
    <row r="66" spans="1:12" ht="14.25" customHeight="1">
      <c r="A66" s="101"/>
      <c r="B66" s="101"/>
      <c r="C66" s="148"/>
      <c r="D66" s="148"/>
      <c r="E66" s="148"/>
      <c r="F66" s="99"/>
      <c r="G66" s="148"/>
      <c r="H66" s="148"/>
      <c r="I66" s="148"/>
      <c r="J66" s="99"/>
      <c r="L66" s="4"/>
    </row>
    <row r="67" spans="1:12" ht="11.25" customHeight="1">
      <c r="A67" s="56" t="s">
        <v>79</v>
      </c>
      <c r="B67" s="56"/>
      <c r="C67" s="3">
        <v>0</v>
      </c>
      <c r="D67" s="3"/>
      <c r="E67" s="5"/>
      <c r="F67" s="5">
        <f>C67+D67-E67</f>
        <v>0</v>
      </c>
      <c r="G67" s="5">
        <v>0</v>
      </c>
      <c r="H67" s="5">
        <v>39564</v>
      </c>
      <c r="I67" s="40"/>
      <c r="J67" s="5">
        <f>G67+H67-I67</f>
        <v>39564</v>
      </c>
      <c r="L67" s="4"/>
    </row>
    <row r="68" spans="1:12" ht="11.25" customHeight="1">
      <c r="A68" s="56" t="s">
        <v>80</v>
      </c>
      <c r="B68" s="56"/>
      <c r="C68" s="3">
        <v>445558</v>
      </c>
      <c r="D68" s="3">
        <v>167</v>
      </c>
      <c r="E68" s="5"/>
      <c r="F68" s="5">
        <f>C68+D68-E68</f>
        <v>445725</v>
      </c>
      <c r="G68" s="5">
        <v>445725</v>
      </c>
      <c r="H68" s="5"/>
      <c r="I68" s="40"/>
      <c r="J68" s="5">
        <f>G68+H68-I68</f>
        <v>445725</v>
      </c>
      <c r="L68" s="4"/>
    </row>
    <row r="69" spans="1:12" ht="12" customHeight="1">
      <c r="A69" s="152" t="s">
        <v>85</v>
      </c>
      <c r="B69" s="154"/>
      <c r="C69" s="3">
        <v>0</v>
      </c>
      <c r="D69" s="3">
        <v>944</v>
      </c>
      <c r="E69" s="5"/>
      <c r="F69" s="5">
        <f>C69+D69-E69</f>
        <v>944</v>
      </c>
      <c r="G69" s="5">
        <v>944</v>
      </c>
      <c r="H69" s="5"/>
      <c r="I69" s="40"/>
      <c r="J69" s="5">
        <f>G69+H69-I69</f>
        <v>944</v>
      </c>
      <c r="L69" s="4"/>
    </row>
    <row r="70" spans="1:12" ht="11.25" customHeight="1">
      <c r="A70" s="101" t="s">
        <v>86</v>
      </c>
      <c r="B70" s="101"/>
      <c r="C70" s="18">
        <f aca="true" t="shared" si="1" ref="C70:J70">SUM(C67:C69)</f>
        <v>445558</v>
      </c>
      <c r="D70" s="18">
        <f t="shared" si="1"/>
        <v>1111</v>
      </c>
      <c r="E70" s="18">
        <f t="shared" si="1"/>
        <v>0</v>
      </c>
      <c r="F70" s="18">
        <f t="shared" si="1"/>
        <v>446669</v>
      </c>
      <c r="G70" s="18">
        <f t="shared" si="1"/>
        <v>446669</v>
      </c>
      <c r="H70" s="18">
        <f t="shared" si="1"/>
        <v>39564</v>
      </c>
      <c r="I70" s="18">
        <f t="shared" si="1"/>
        <v>0</v>
      </c>
      <c r="J70" s="18">
        <f t="shared" si="1"/>
        <v>486233</v>
      </c>
      <c r="L70" s="4"/>
    </row>
    <row r="71" spans="1:12" ht="11.25" customHeight="1">
      <c r="A71" s="56" t="s">
        <v>87</v>
      </c>
      <c r="B71" s="56"/>
      <c r="C71" s="3">
        <v>1055338</v>
      </c>
      <c r="D71" s="3">
        <v>141207</v>
      </c>
      <c r="E71" s="5">
        <f>2282+388389</f>
        <v>390671</v>
      </c>
      <c r="F71" s="5">
        <f>C71+D71-E71</f>
        <v>805874</v>
      </c>
      <c r="G71" s="5">
        <v>805874</v>
      </c>
      <c r="H71" s="5">
        <v>203776</v>
      </c>
      <c r="I71" s="41">
        <v>620935</v>
      </c>
      <c r="J71" s="5">
        <f>G71+H71-I71</f>
        <v>388715</v>
      </c>
      <c r="L71" s="4"/>
    </row>
    <row r="72" spans="1:12" ht="11.25" customHeight="1">
      <c r="A72" s="168" t="s">
        <v>88</v>
      </c>
      <c r="B72" s="168"/>
      <c r="C72" s="24">
        <v>0</v>
      </c>
      <c r="D72" s="24">
        <v>580915</v>
      </c>
      <c r="E72" s="40"/>
      <c r="F72" s="5">
        <f>C72+D72-E72</f>
        <v>580915</v>
      </c>
      <c r="G72" s="40">
        <v>580915</v>
      </c>
      <c r="H72" s="40"/>
      <c r="I72" s="41">
        <v>580915</v>
      </c>
      <c r="J72" s="5">
        <f>G72+H72-I72</f>
        <v>0</v>
      </c>
      <c r="L72" s="4"/>
    </row>
    <row r="73" spans="1:12" ht="12" customHeight="1">
      <c r="A73" s="166" t="s">
        <v>89</v>
      </c>
      <c r="B73" s="167"/>
      <c r="C73" s="18">
        <f aca="true" t="shared" si="2" ref="C73:J73">SUM(C65+C70+C71-C72)</f>
        <v>7423629</v>
      </c>
      <c r="D73" s="18">
        <f t="shared" si="2"/>
        <v>-429778</v>
      </c>
      <c r="E73" s="18">
        <f t="shared" si="2"/>
        <v>390838</v>
      </c>
      <c r="F73" s="18">
        <f t="shared" si="2"/>
        <v>6603013</v>
      </c>
      <c r="G73" s="18">
        <f t="shared" si="2"/>
        <v>6603013</v>
      </c>
      <c r="H73" s="18">
        <f t="shared" si="2"/>
        <v>243340</v>
      </c>
      <c r="I73" s="18">
        <f t="shared" si="2"/>
        <v>18923</v>
      </c>
      <c r="J73" s="18">
        <f t="shared" si="2"/>
        <v>6827430</v>
      </c>
      <c r="L73" s="4"/>
    </row>
    <row r="74" spans="1:12" ht="12" customHeight="1">
      <c r="A74" s="101" t="s">
        <v>90</v>
      </c>
      <c r="B74" s="101"/>
      <c r="C74" s="103"/>
      <c r="D74" s="103"/>
      <c r="E74" s="98"/>
      <c r="F74" s="98"/>
      <c r="G74" s="98"/>
      <c r="H74" s="98"/>
      <c r="I74" s="159"/>
      <c r="J74" s="159"/>
      <c r="L74" s="4"/>
    </row>
    <row r="75" spans="1:12" ht="12" customHeight="1" thickBot="1">
      <c r="A75" s="102"/>
      <c r="B75" s="102"/>
      <c r="C75" s="104"/>
      <c r="D75" s="104"/>
      <c r="E75" s="105"/>
      <c r="F75" s="105"/>
      <c r="G75" s="105"/>
      <c r="H75" s="105"/>
      <c r="I75" s="160"/>
      <c r="J75" s="160"/>
      <c r="L75" s="4"/>
    </row>
    <row r="76" spans="1:12" ht="12" customHeight="1">
      <c r="A76" s="54" t="s">
        <v>103</v>
      </c>
      <c r="B76" s="55"/>
      <c r="C76" s="55"/>
      <c r="D76" s="55"/>
      <c r="E76" s="55"/>
      <c r="F76" s="55"/>
      <c r="G76" s="55"/>
      <c r="H76" s="55"/>
      <c r="I76" s="55"/>
      <c r="J76" s="48"/>
      <c r="L76" s="4"/>
    </row>
    <row r="77" spans="1:12" ht="24" customHeight="1" thickBot="1">
      <c r="A77" s="49"/>
      <c r="B77" s="50"/>
      <c r="C77" s="50"/>
      <c r="D77" s="50"/>
      <c r="E77" s="50"/>
      <c r="F77" s="50"/>
      <c r="G77" s="50"/>
      <c r="H77" s="50"/>
      <c r="I77" s="50"/>
      <c r="J77" s="51"/>
      <c r="L77" s="4"/>
    </row>
    <row r="78" spans="1:12" ht="24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L78" s="4"/>
    </row>
    <row r="79" spans="1:10" ht="57.75" customHeight="1">
      <c r="A79" s="132" t="s">
        <v>100</v>
      </c>
      <c r="B79" s="133"/>
      <c r="C79" s="133"/>
      <c r="D79" s="133"/>
      <c r="E79" s="133"/>
      <c r="F79" s="133"/>
      <c r="G79" s="133"/>
      <c r="H79" s="133"/>
      <c r="I79" s="133"/>
      <c r="J79" s="133"/>
    </row>
    <row r="80" spans="1:10" ht="57.75" customHeight="1">
      <c r="A80" s="6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57.75" customHeight="1">
      <c r="A81" s="6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57.75" customHeight="1">
      <c r="A82" s="6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57.75" customHeight="1">
      <c r="A83" s="6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57.75" customHeight="1">
      <c r="A84" s="6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57.75" customHeight="1">
      <c r="A85" s="6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57.75" customHeight="1">
      <c r="A86" s="6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57.75" customHeight="1">
      <c r="A87" s="6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57.75" customHeight="1">
      <c r="A88" s="6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57.75" customHeight="1">
      <c r="A89" s="6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57.75" customHeight="1">
      <c r="A90" s="6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57.75" customHeight="1">
      <c r="A91" s="6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57.75" customHeight="1">
      <c r="A92" s="6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57.75" customHeight="1">
      <c r="A93" s="6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57.75" customHeight="1">
      <c r="A94" s="6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57.75" customHeight="1">
      <c r="A95" s="6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57.75" customHeight="1">
      <c r="A96" s="6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57.75" customHeight="1">
      <c r="A97" s="6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5.75" customHeight="1">
      <c r="A98" s="6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5" customHeight="1">
      <c r="A99" s="144"/>
      <c r="B99" s="144"/>
      <c r="C99" s="144"/>
      <c r="D99" s="144"/>
      <c r="E99" s="144"/>
      <c r="F99" s="144"/>
      <c r="G99" s="144"/>
      <c r="H99" s="144"/>
      <c r="I99" s="144"/>
      <c r="J99" s="144"/>
    </row>
    <row r="100" spans="1:10" ht="36" customHeight="1">
      <c r="A100" s="122" t="s">
        <v>13</v>
      </c>
      <c r="B100" s="115"/>
      <c r="C100" s="115"/>
      <c r="D100" s="115"/>
      <c r="E100" s="115"/>
      <c r="F100" s="115"/>
      <c r="G100" s="115"/>
      <c r="H100" s="115"/>
      <c r="I100" s="115"/>
      <c r="J100" s="115"/>
    </row>
    <row r="101" spans="1:10" ht="11.25">
      <c r="A101" s="114" t="s">
        <v>106</v>
      </c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1:10" ht="11.2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1:10" ht="11.2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1:10" ht="11.2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1:10" ht="11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</row>
    <row r="106" spans="1:10" ht="45" customHeight="1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</row>
    <row r="107" ht="4.5" customHeight="1">
      <c r="E107" s="43"/>
    </row>
    <row r="108" spans="1:10" ht="12.75">
      <c r="A108" s="116" t="s">
        <v>63</v>
      </c>
      <c r="B108" s="116"/>
      <c r="C108" s="116"/>
      <c r="D108" s="116"/>
      <c r="E108" s="116"/>
      <c r="F108" s="116"/>
      <c r="G108" s="116"/>
      <c r="H108" s="116"/>
      <c r="I108" s="116"/>
      <c r="J108" s="116"/>
    </row>
    <row r="109" spans="1:10" ht="11.25">
      <c r="A109" s="117" t="s">
        <v>107</v>
      </c>
      <c r="B109" s="117"/>
      <c r="C109" s="117"/>
      <c r="D109" s="117"/>
      <c r="E109" s="117"/>
      <c r="F109" s="117"/>
      <c r="G109" s="117"/>
      <c r="H109" s="117"/>
      <c r="I109" s="117"/>
      <c r="J109" s="117"/>
    </row>
    <row r="110" spans="1:10" ht="11.2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</row>
    <row r="111" spans="1:10" ht="22.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</row>
    <row r="112" spans="5:10" ht="11.25">
      <c r="E112" s="43"/>
      <c r="G112" s="118" t="s">
        <v>104</v>
      </c>
      <c r="H112" s="119"/>
      <c r="I112" s="119"/>
      <c r="J112" s="119"/>
    </row>
    <row r="113" spans="5:10" ht="12.75" customHeight="1">
      <c r="E113" s="43"/>
      <c r="G113" s="120" t="s">
        <v>105</v>
      </c>
      <c r="H113" s="120"/>
      <c r="I113" s="120"/>
      <c r="J113" s="120"/>
    </row>
    <row r="114" spans="5:10" ht="12.75" customHeight="1">
      <c r="E114" s="43"/>
      <c r="G114" s="44"/>
      <c r="H114" s="44"/>
      <c r="I114" s="44"/>
      <c r="J114" s="44"/>
    </row>
    <row r="115" spans="5:10" ht="12.75" customHeight="1">
      <c r="E115" s="43"/>
      <c r="G115" s="44"/>
      <c r="H115" s="44"/>
      <c r="I115" s="44"/>
      <c r="J115" s="44"/>
    </row>
    <row r="116" spans="5:10" ht="12.75" customHeight="1">
      <c r="E116" s="43"/>
      <c r="G116" s="44"/>
      <c r="H116" s="44"/>
      <c r="I116" s="44"/>
      <c r="J116" s="44"/>
    </row>
    <row r="117" spans="5:10" ht="12.75" customHeight="1">
      <c r="E117" s="43"/>
      <c r="G117" s="44"/>
      <c r="H117" s="44"/>
      <c r="I117" s="44"/>
      <c r="J117" s="44"/>
    </row>
    <row r="118" spans="1:10" ht="49.5" customHeight="1">
      <c r="A118" s="115"/>
      <c r="B118" s="114"/>
      <c r="C118" s="114"/>
      <c r="D118" s="114"/>
      <c r="E118" s="114"/>
      <c r="F118" s="114"/>
      <c r="G118" s="114"/>
      <c r="H118" s="114"/>
      <c r="I118" s="114"/>
      <c r="J118" s="114"/>
    </row>
    <row r="119" spans="1:10" ht="73.5" customHeight="1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</row>
  </sheetData>
  <mergeCells count="158">
    <mergeCell ref="A41:C42"/>
    <mergeCell ref="A62:B62"/>
    <mergeCell ref="A63:B63"/>
    <mergeCell ref="E58:E60"/>
    <mergeCell ref="A47:C47"/>
    <mergeCell ref="A44:C44"/>
    <mergeCell ref="D51:D52"/>
    <mergeCell ref="E51:E52"/>
    <mergeCell ref="A48:C48"/>
    <mergeCell ref="D49:D50"/>
    <mergeCell ref="A64:B64"/>
    <mergeCell ref="A69:B69"/>
    <mergeCell ref="A73:B73"/>
    <mergeCell ref="E65:E66"/>
    <mergeCell ref="A71:B71"/>
    <mergeCell ref="A72:B72"/>
    <mergeCell ref="A68:B68"/>
    <mergeCell ref="I50:I51"/>
    <mergeCell ref="I53:I54"/>
    <mergeCell ref="I58:I60"/>
    <mergeCell ref="G57:J57"/>
    <mergeCell ref="A56:J56"/>
    <mergeCell ref="F52:H52"/>
    <mergeCell ref="E53:E54"/>
    <mergeCell ref="I74:I75"/>
    <mergeCell ref="F65:F66"/>
    <mergeCell ref="I65:I66"/>
    <mergeCell ref="D65:D66"/>
    <mergeCell ref="F74:F75"/>
    <mergeCell ref="G74:G75"/>
    <mergeCell ref="H74:H75"/>
    <mergeCell ref="H65:H66"/>
    <mergeCell ref="F47:H47"/>
    <mergeCell ref="F50:H51"/>
    <mergeCell ref="F40:H40"/>
    <mergeCell ref="F45:H45"/>
    <mergeCell ref="F43:H43"/>
    <mergeCell ref="F44:H44"/>
    <mergeCell ref="F46:H46"/>
    <mergeCell ref="J74:J75"/>
    <mergeCell ref="A57:B60"/>
    <mergeCell ref="A65:B66"/>
    <mergeCell ref="A67:B67"/>
    <mergeCell ref="C57:F57"/>
    <mergeCell ref="C58:C60"/>
    <mergeCell ref="D58:D60"/>
    <mergeCell ref="C65:C66"/>
    <mergeCell ref="F58:F60"/>
    <mergeCell ref="G58:G60"/>
    <mergeCell ref="D41:D42"/>
    <mergeCell ref="A45:C45"/>
    <mergeCell ref="A40:C40"/>
    <mergeCell ref="I21:I22"/>
    <mergeCell ref="E41:E42"/>
    <mergeCell ref="F29:H29"/>
    <mergeCell ref="F26:H26"/>
    <mergeCell ref="F34:H35"/>
    <mergeCell ref="F36:H36"/>
    <mergeCell ref="F38:H38"/>
    <mergeCell ref="A99:J99"/>
    <mergeCell ref="A12:C12"/>
    <mergeCell ref="F13:H13"/>
    <mergeCell ref="A16:C17"/>
    <mergeCell ref="H58:H60"/>
    <mergeCell ref="G65:G66"/>
    <mergeCell ref="F21:H22"/>
    <mergeCell ref="A46:C46"/>
    <mergeCell ref="F41:H41"/>
    <mergeCell ref="F42:H42"/>
    <mergeCell ref="I6:J6"/>
    <mergeCell ref="G7:H7"/>
    <mergeCell ref="C6:F6"/>
    <mergeCell ref="A3:J3"/>
    <mergeCell ref="A5:J5"/>
    <mergeCell ref="A6:B6"/>
    <mergeCell ref="G6:H6"/>
    <mergeCell ref="C7:F7"/>
    <mergeCell ref="I7:J7"/>
    <mergeCell ref="A7:B7"/>
    <mergeCell ref="A79:J79"/>
    <mergeCell ref="A21:C21"/>
    <mergeCell ref="A22:C22"/>
    <mergeCell ref="A23:C23"/>
    <mergeCell ref="A24:C24"/>
    <mergeCell ref="A25:C25"/>
    <mergeCell ref="A26:C26"/>
    <mergeCell ref="A53:C54"/>
    <mergeCell ref="D53:D54"/>
    <mergeCell ref="A33:C33"/>
    <mergeCell ref="A9:J9"/>
    <mergeCell ref="F27:H27"/>
    <mergeCell ref="D16:D17"/>
    <mergeCell ref="E16:E17"/>
    <mergeCell ref="F16:H16"/>
    <mergeCell ref="A20:C20"/>
    <mergeCell ref="A11:J11"/>
    <mergeCell ref="A18:C18"/>
    <mergeCell ref="A19:C19"/>
    <mergeCell ref="F19:H19"/>
    <mergeCell ref="F18:H18"/>
    <mergeCell ref="A13:C13"/>
    <mergeCell ref="A15:C15"/>
    <mergeCell ref="A14:C14"/>
    <mergeCell ref="F17:H17"/>
    <mergeCell ref="F14:H14"/>
    <mergeCell ref="F15:H15"/>
    <mergeCell ref="A100:J100"/>
    <mergeCell ref="A70:B70"/>
    <mergeCell ref="D36:D37"/>
    <mergeCell ref="A1:J1"/>
    <mergeCell ref="A38:C38"/>
    <mergeCell ref="F20:H20"/>
    <mergeCell ref="F23:H23"/>
    <mergeCell ref="A2:J2"/>
    <mergeCell ref="I34:I35"/>
    <mergeCell ref="J34:J35"/>
    <mergeCell ref="A101:J106"/>
    <mergeCell ref="A118:J119"/>
    <mergeCell ref="A108:J108"/>
    <mergeCell ref="A109:J110"/>
    <mergeCell ref="G112:J112"/>
    <mergeCell ref="G113:J113"/>
    <mergeCell ref="A111:J111"/>
    <mergeCell ref="C74:C75"/>
    <mergeCell ref="D74:D75"/>
    <mergeCell ref="E74:E75"/>
    <mergeCell ref="F12:H12"/>
    <mergeCell ref="F24:H24"/>
    <mergeCell ref="F28:H28"/>
    <mergeCell ref="A35:C35"/>
    <mergeCell ref="A34:C34"/>
    <mergeCell ref="A39:C39"/>
    <mergeCell ref="A36:C37"/>
    <mergeCell ref="A76:J77"/>
    <mergeCell ref="F32:J33"/>
    <mergeCell ref="F39:H39"/>
    <mergeCell ref="A30:C32"/>
    <mergeCell ref="D30:D32"/>
    <mergeCell ref="E30:E32"/>
    <mergeCell ref="A43:C43"/>
    <mergeCell ref="J65:J66"/>
    <mergeCell ref="J58:J60"/>
    <mergeCell ref="A74:B75"/>
    <mergeCell ref="J21:J22"/>
    <mergeCell ref="A28:E29"/>
    <mergeCell ref="E36:E37"/>
    <mergeCell ref="F37:H37"/>
    <mergeCell ref="F25:H25"/>
    <mergeCell ref="A61:B61"/>
    <mergeCell ref="F48:H49"/>
    <mergeCell ref="J48:J49"/>
    <mergeCell ref="F53:H54"/>
    <mergeCell ref="J53:J54"/>
    <mergeCell ref="J50:J51"/>
    <mergeCell ref="E49:E50"/>
    <mergeCell ref="A49:C50"/>
    <mergeCell ref="A51:C52"/>
    <mergeCell ref="I48:I49"/>
  </mergeCells>
  <printOptions/>
  <pageMargins left="0.5118110236220472" right="0.5905511811023623" top="0.65" bottom="0.56" header="0.31496062992125984" footer="0.2362204724409449"/>
  <pageSetup horizontalDpi="600" verticalDpi="600" orientation="portrait" paperSize="9" scale="70" r:id="rId2"/>
  <rowBreaks count="2" manualBreakCount="2">
    <brk id="78" max="9" man="1"/>
    <brk id="9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Vesna Ilić</cp:lastModifiedBy>
  <cp:lastPrinted>2006-07-18T13:30:08Z</cp:lastPrinted>
  <dcterms:created xsi:type="dcterms:W3CDTF">2005-01-22T07:34:39Z</dcterms:created>
  <dcterms:modified xsi:type="dcterms:W3CDTF">2006-07-18T13:30:36Z</dcterms:modified>
  <cp:category/>
  <cp:version/>
  <cp:contentType/>
  <cp:contentStatus/>
</cp:coreProperties>
</file>