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<sst xmlns="http://schemas.openxmlformats.org/spreadsheetml/2006/main" count="144" uniqueCount="125">
  <si>
    <t>1. Naziv</t>
  </si>
  <si>
    <t xml:space="preserve">    Sedište i adresa</t>
  </si>
  <si>
    <t xml:space="preserve">    Matiučni broj</t>
  </si>
  <si>
    <t xml:space="preserve">    PIB</t>
  </si>
  <si>
    <t>2. Web site i e-mail adresa</t>
  </si>
  <si>
    <t>3. Broj i datum rešenja o upisu u registar privrednih subjekata</t>
  </si>
  <si>
    <t xml:space="preserve">4. Delatnost (šifra i opis) </t>
  </si>
  <si>
    <t>GODIŠNJI IZVEŠTAJ O POSLOVANJU</t>
  </si>
  <si>
    <t>8. Vrednost osnovnog kapitala  u hilj.RSD</t>
  </si>
  <si>
    <t xml:space="preserve">    ISIN broj</t>
  </si>
  <si>
    <t xml:space="preserve">    CIF kod</t>
  </si>
  <si>
    <t xml:space="preserve">10.Podaci o zavisnim društvima </t>
  </si>
  <si>
    <t xml:space="preserve">7.Deset najvećih akcionara </t>
  </si>
  <si>
    <t xml:space="preserve">5. Broj zaposlenih </t>
  </si>
  <si>
    <t>11. Naziv sedište i poslovna adresa revizorske kuce koja je revidirala poslednji finansijski izveštaj</t>
  </si>
  <si>
    <t>12.Naziv organizovanog tržišta na koje su uključene akcije</t>
  </si>
  <si>
    <t>II. Podaci o upravi društva</t>
  </si>
  <si>
    <t>Ime, prezime i prebivalište</t>
  </si>
  <si>
    <t>1. Članovi uprave</t>
  </si>
  <si>
    <t>3. Kodeks ponašanja u pisanoj formi</t>
  </si>
  <si>
    <t>III. Podaci o poslovanju društva</t>
  </si>
  <si>
    <t>Uprava je konstatovala da se poslovanje obavljalo u skladu sa usvojenom poslovnom politikom</t>
  </si>
  <si>
    <t>1.Izveštaj uprave o realizaciji usvojene poslovne politike</t>
  </si>
  <si>
    <t>2. Analiza poslovanja</t>
  </si>
  <si>
    <t>Ukupan prihod</t>
  </si>
  <si>
    <t>Ukupan rashod</t>
  </si>
  <si>
    <t>Bruto dobit</t>
  </si>
  <si>
    <t>Delatnost</t>
  </si>
  <si>
    <t>Ostvareni prihod</t>
  </si>
  <si>
    <t>Pokazatelji poslovanja</t>
  </si>
  <si>
    <t>Vrednost</t>
  </si>
  <si>
    <t>Najviša cena akcija</t>
  </si>
  <si>
    <t>Najniža cena akcija</t>
  </si>
  <si>
    <t>Tržišna kapitalizacija na dan 31.12.2006</t>
  </si>
  <si>
    <t>Dobitak po akciji</t>
  </si>
  <si>
    <t>3. -</t>
  </si>
  <si>
    <t>4. Promene - povećanja bilansnih vrednosti</t>
  </si>
  <si>
    <t>Imovina</t>
  </si>
  <si>
    <t>Obaveze</t>
  </si>
  <si>
    <t>Neto dobitak</t>
  </si>
  <si>
    <t>5.-</t>
  </si>
  <si>
    <t>6. Sopstvene akcije</t>
  </si>
  <si>
    <t>7. Izvršena ulaganja</t>
  </si>
  <si>
    <t>8. Rezerve</t>
  </si>
  <si>
    <t>ESVUFR</t>
  </si>
  <si>
    <t>Na dan 31.12.2006</t>
  </si>
  <si>
    <t>Na dan podnošenja izveštaja</t>
  </si>
  <si>
    <t>9. Podaci o akcijama</t>
  </si>
  <si>
    <t>Broj izdarih akcija (obične)</t>
  </si>
  <si>
    <t>Isplaćena dividenda u 2006 godini</t>
  </si>
  <si>
    <t>Br. i % akcija koji poseduju u AD na dan 31.12.2006</t>
  </si>
  <si>
    <t>Isplaćeni neto iznos naknade</t>
  </si>
  <si>
    <t>Učešće  u osnovnom kapitalu-% na dan 31.12.2006</t>
  </si>
  <si>
    <t xml:space="preserve">                                 Generalni direktor</t>
  </si>
  <si>
    <t>Broj akcija na                                              dan 31.12.2006</t>
  </si>
  <si>
    <t>Ime i prezime</t>
  </si>
  <si>
    <t>Produktivnost rada I                                           (ostvareni prihod/broj radnika)</t>
  </si>
  <si>
    <t>Produktivnost rada II                                          (ostvarena dobit/broj radnika)</t>
  </si>
  <si>
    <t>Ekonomičnost poslovanja                                   (poslovni prihod/poslovni rashod)</t>
  </si>
  <si>
    <t>Rentabilnost poslovanja                                      (iskazana dobit/ukupni prihodi)</t>
  </si>
  <si>
    <t>Likvidnost                                               (obrtna imovina/obaveze)</t>
  </si>
  <si>
    <t>Prinos na ukupni kapital                                      (bruto dobit/ukupan kapital)</t>
  </si>
  <si>
    <t>Neto prinos na sopstveni kapital                      (neto dobit/akcijski kapital)</t>
  </si>
  <si>
    <t>Poslovni neto dobitak                                            (poslovni dobitak/neto prihod od prodaje)</t>
  </si>
  <si>
    <t>Stepen zaduženosti                                           (ukupne obaveze/ukupan kapital)</t>
  </si>
  <si>
    <t xml:space="preserve">I stepen likvidnosti                                                (obrta sredstva/kratkoročne obaveze) </t>
  </si>
  <si>
    <t>II stepen likvidnosti                                              (likvidna sredstva/kratkoročne obaveze)</t>
  </si>
  <si>
    <t>Neto obrtni kapital                                          (obrtna imovina-kratkoročne obaveze)</t>
  </si>
  <si>
    <t>I - Opšti podaci</t>
  </si>
  <si>
    <t xml:space="preserve">6. Broj akcionara na dan 31.12.2006 </t>
  </si>
  <si>
    <t>Beogradska berza Novi Beograd,                                                                 Omladinskih brigada 1</t>
  </si>
  <si>
    <t>Povećanje neto dobitka izraz je povećanja ukupne poslovne aktivnosti preduzeća.</t>
  </si>
  <si>
    <t>Obrazovanje, sadašnje zaposlenje, članstvo u UO i NO drugih društava</t>
  </si>
  <si>
    <t>Na osnovu člana 4. Pravilnika o sadržini i načinu izveštavanja javnih društava i obaveštavanju o posedovanju akcija sa pravom glasa (Sl.glasnik RS br.100/2006) Holcim (Srbija) a.d. objavljuje</t>
  </si>
  <si>
    <t>Holcim (Srbija) a.d.</t>
  </si>
  <si>
    <t>Popovac, 35254 Popovac</t>
  </si>
  <si>
    <t>07112904</t>
  </si>
  <si>
    <t xml:space="preserve">www.holcim.com/cs   </t>
  </si>
  <si>
    <t>BD. 5410/2005 od 30.05.2005.</t>
  </si>
  <si>
    <t>26510 - Proizvodnja cementa</t>
  </si>
  <si>
    <t>Holcim Auslandbeteiligungs GMB</t>
  </si>
  <si>
    <t>92,32 %</t>
  </si>
  <si>
    <t>Privatizacioni registar</t>
  </si>
  <si>
    <t>Radisavljevic Dragutin</t>
  </si>
  <si>
    <t>0,00422%</t>
  </si>
  <si>
    <t>Simic Aleksandar</t>
  </si>
  <si>
    <t>Simic Radivoje</t>
  </si>
  <si>
    <t>Stevanovic Stanijan</t>
  </si>
  <si>
    <t>Petrovic Miodrag</t>
  </si>
  <si>
    <t>0,00413%</t>
  </si>
  <si>
    <t>Brankovic Branka</t>
  </si>
  <si>
    <t>0,00400%</t>
  </si>
  <si>
    <t>Cvetkovic Milan</t>
  </si>
  <si>
    <t>Andjelkovic Zivadin</t>
  </si>
  <si>
    <t>0,00387%</t>
  </si>
  <si>
    <t xml:space="preserve"> 7,04%</t>
  </si>
  <si>
    <t>RSFCNPE79217</t>
  </si>
  <si>
    <t>Ernst&amp;Young Beograd d.o.o. Trg Republike 5/IV 11000 Beograd</t>
  </si>
  <si>
    <t>Proizvodnja cementa</t>
  </si>
  <si>
    <t>Proizvodnja betona</t>
  </si>
  <si>
    <t>Usluge pumpanja</t>
  </si>
  <si>
    <t xml:space="preserve">Usluge prevoza </t>
  </si>
  <si>
    <t>Gustavo Navarro</t>
  </si>
  <si>
    <t>U Popovcu, 11.07.2007.</t>
  </si>
  <si>
    <t>21,27%</t>
  </si>
  <si>
    <t>Povećanje na poziciji imovine je rezultat ulaganja u nove projekte I izgradnja nove fabrike betona koja je stavljena u funkciju.</t>
  </si>
  <si>
    <t>25.08.2002 - 4.335,00</t>
  </si>
  <si>
    <t>10.12.2002. - 4.241,00</t>
  </si>
  <si>
    <t>Nije bilo isplate dividende</t>
  </si>
  <si>
    <r>
      <t>Povećanje vrednosti pozicije dugoročnih obaveza rezultat je finansiranja  novih projekata</t>
    </r>
    <r>
      <rPr>
        <sz val="9"/>
        <rFont val="Tahoma"/>
        <family val="2"/>
      </rPr>
      <t>.</t>
    </r>
  </si>
  <si>
    <t>U 2006-oj godini nije bilo trgovanja akcijama tako da je struktura I broj akcija nepromenjen.</t>
  </si>
  <si>
    <t xml:space="preserve">Tokom 2006 izvršena su značajna ulaganja u nove proizvodne projekte, na zastiti zivotne sredine kao I na obukama radnika. </t>
  </si>
  <si>
    <t>U predhodne dve godine, rezerve društva čine nerasporedjene dobiti I zakonske rezerve.</t>
  </si>
  <si>
    <t>Boris Begovic, Beograd</t>
  </si>
  <si>
    <t>Bojan Brkic, Beograd</t>
  </si>
  <si>
    <t>2. Podaci o internom revizoru</t>
  </si>
  <si>
    <t>VSS filoloski fakultet, RTS Beograd</t>
  </si>
  <si>
    <t>Nema</t>
  </si>
  <si>
    <t>Sava Chorbadjiev, Sofija</t>
  </si>
  <si>
    <t>VSS, Interni revizor</t>
  </si>
  <si>
    <t>Doktor nauka, Pravni fakultet Beograd</t>
  </si>
  <si>
    <t>nema</t>
  </si>
  <si>
    <t>Kurt Habersatter, Švajcarska</t>
  </si>
  <si>
    <t>Urs Fankhauser, Švajcarska</t>
  </si>
  <si>
    <t>Raul Monsalve, Meksiko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</si>
</sst>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9"/>
      <name val="Tahoma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9"/>
      <color indexed="8"/>
      <name val="Tahoma"/>
      <family val="2"/>
    </font>
    <font>
      <b/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1" xfId="0" applyFont="1" applyBorder="1" applyAlignment="1">
      <alignment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3" fontId="4" fillId="0" borderId="5" xfId="0" applyNumberFormat="1" applyFont="1" applyBorder="1" applyAlignment="1">
      <alignment horizontal="right" wrapText="1"/>
    </xf>
    <xf numFmtId="3" fontId="4" fillId="0" borderId="6" xfId="0" applyNumberFormat="1" applyFont="1" applyBorder="1" applyAlignment="1">
      <alignment wrapText="1"/>
    </xf>
    <xf numFmtId="0" fontId="4" fillId="0" borderId="3" xfId="0" applyFont="1" applyBorder="1" applyAlignment="1">
      <alignment/>
    </xf>
    <xf numFmtId="3" fontId="4" fillId="0" borderId="5" xfId="0" applyNumberFormat="1" applyFont="1" applyBorder="1" applyAlignment="1">
      <alignment wrapText="1"/>
    </xf>
    <xf numFmtId="4" fontId="4" fillId="0" borderId="6" xfId="0" applyNumberFormat="1" applyFont="1" applyBorder="1" applyAlignment="1">
      <alignment horizontal="right" wrapText="1"/>
    </xf>
    <xf numFmtId="0" fontId="7" fillId="0" borderId="3" xfId="0" applyFont="1" applyBorder="1" applyAlignment="1">
      <alignment wrapText="1"/>
    </xf>
    <xf numFmtId="49" fontId="7" fillId="0" borderId="6" xfId="0" applyNumberFormat="1" applyFont="1" applyBorder="1" applyAlignment="1">
      <alignment horizontal="right"/>
    </xf>
    <xf numFmtId="0" fontId="7" fillId="0" borderId="4" xfId="0" applyFont="1" applyBorder="1" applyAlignment="1">
      <alignment wrapText="1"/>
    </xf>
    <xf numFmtId="0" fontId="4" fillId="0" borderId="5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4" fillId="0" borderId="3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wrapText="1"/>
    </xf>
    <xf numFmtId="10" fontId="4" fillId="0" borderId="6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wrapText="1"/>
    </xf>
    <xf numFmtId="0" fontId="4" fillId="2" borderId="8" xfId="0" applyFont="1" applyFill="1" applyBorder="1" applyAlignment="1">
      <alignment horizontal="center" wrapText="1"/>
    </xf>
    <xf numFmtId="0" fontId="11" fillId="0" borderId="7" xfId="0" applyFont="1" applyBorder="1" applyAlignment="1">
      <alignment horizontal="left" wrapText="1"/>
    </xf>
    <xf numFmtId="0" fontId="11" fillId="0" borderId="7" xfId="0" applyFont="1" applyBorder="1" applyAlignment="1">
      <alignment horizontal="center" wrapText="1"/>
    </xf>
    <xf numFmtId="3" fontId="4" fillId="0" borderId="6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7" xfId="0" applyFont="1" applyBorder="1" applyAlignment="1">
      <alignment wrapText="1"/>
    </xf>
    <xf numFmtId="0" fontId="4" fillId="0" borderId="8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4" xfId="0" applyFont="1" applyBorder="1" applyAlignment="1">
      <alignment/>
    </xf>
    <xf numFmtId="0" fontId="7" fillId="0" borderId="5" xfId="0" applyFont="1" applyBorder="1" applyAlignment="1">
      <alignment horizontal="right" wrapText="1"/>
    </xf>
    <xf numFmtId="0" fontId="5" fillId="0" borderId="8" xfId="0" applyFont="1" applyBorder="1" applyAlignment="1">
      <alignment wrapText="1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7" fillId="0" borderId="6" xfId="0" applyFont="1" applyBorder="1" applyAlignment="1" quotePrefix="1">
      <alignment horizontal="left"/>
    </xf>
    <xf numFmtId="0" fontId="2" fillId="0" borderId="6" xfId="20" applyBorder="1" applyAlignment="1">
      <alignment wrapText="1"/>
    </xf>
    <xf numFmtId="3" fontId="7" fillId="0" borderId="11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3" fontId="4" fillId="0" borderId="0" xfId="0" applyNumberFormat="1" applyFont="1" applyAlignment="1">
      <alignment wrapText="1"/>
    </xf>
    <xf numFmtId="3" fontId="4" fillId="0" borderId="5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0" fontId="7" fillId="0" borderId="11" xfId="0" applyFont="1" applyBorder="1" applyAlignment="1">
      <alignment vertical="top"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7" xfId="0" applyFont="1" applyFill="1" applyBorder="1" applyAlignment="1">
      <alignment horizontal="left" wrapText="1"/>
    </xf>
    <xf numFmtId="0" fontId="13" fillId="0" borderId="8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lcim.com/c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 topLeftCell="A1">
      <selection activeCell="A3" sqref="A3:D3"/>
    </sheetView>
  </sheetViews>
  <sheetFormatPr defaultColWidth="9.140625" defaultRowHeight="12.75"/>
  <cols>
    <col min="1" max="1" width="35.28125" style="2" customWidth="1"/>
    <col min="2" max="2" width="30.421875" style="2" customWidth="1"/>
    <col min="3" max="3" width="18.421875" style="2" customWidth="1"/>
    <col min="4" max="4" width="13.7109375" style="2" customWidth="1"/>
  </cols>
  <sheetData>
    <row r="1" spans="1:4" ht="29.25" customHeight="1">
      <c r="A1" s="101" t="s">
        <v>73</v>
      </c>
      <c r="B1" s="101"/>
      <c r="C1" s="101"/>
      <c r="D1" s="101"/>
    </row>
    <row r="3" spans="1:4" ht="27.75" customHeight="1">
      <c r="A3" s="110" t="s">
        <v>7</v>
      </c>
      <c r="B3" s="110"/>
      <c r="C3" s="110"/>
      <c r="D3" s="110"/>
    </row>
    <row r="4" spans="1:2" ht="13.5" thickBot="1">
      <c r="A4" s="21" t="s">
        <v>68</v>
      </c>
      <c r="B4" s="3"/>
    </row>
    <row r="5" spans="1:2" ht="12.75">
      <c r="A5" s="53" t="s">
        <v>0</v>
      </c>
      <c r="B5" s="67" t="s">
        <v>74</v>
      </c>
    </row>
    <row r="6" spans="1:2" ht="12.75">
      <c r="A6" s="29" t="s">
        <v>1</v>
      </c>
      <c r="B6" s="37" t="s">
        <v>75</v>
      </c>
    </row>
    <row r="7" spans="1:2" ht="12.75">
      <c r="A7" s="29" t="s">
        <v>2</v>
      </c>
      <c r="B7" s="86" t="s">
        <v>76</v>
      </c>
    </row>
    <row r="8" spans="1:2" ht="12.75">
      <c r="A8" s="29" t="s">
        <v>3</v>
      </c>
      <c r="B8" s="38">
        <v>101094763</v>
      </c>
    </row>
    <row r="9" spans="1:2" ht="12.75">
      <c r="A9" s="29" t="s">
        <v>4</v>
      </c>
      <c r="B9" s="87" t="s">
        <v>77</v>
      </c>
    </row>
    <row r="10" spans="1:2" ht="25.5">
      <c r="A10" s="25" t="s">
        <v>5</v>
      </c>
      <c r="B10" s="39" t="s">
        <v>78</v>
      </c>
    </row>
    <row r="11" spans="1:2" ht="12.75">
      <c r="A11" s="29" t="s">
        <v>6</v>
      </c>
      <c r="B11" s="39" t="s">
        <v>79</v>
      </c>
    </row>
    <row r="12" spans="1:2" ht="12.75">
      <c r="A12" s="29" t="s">
        <v>13</v>
      </c>
      <c r="B12" s="68">
        <v>704</v>
      </c>
    </row>
    <row r="13" spans="1:2" ht="13.5" thickBot="1">
      <c r="A13" s="40" t="s">
        <v>69</v>
      </c>
      <c r="B13" s="69">
        <v>445</v>
      </c>
    </row>
    <row r="14" spans="1:2" ht="12.75">
      <c r="A14" s="3"/>
      <c r="B14" s="4"/>
    </row>
    <row r="15" spans="1:2" ht="13.5" thickBot="1">
      <c r="A15" s="5" t="s">
        <v>12</v>
      </c>
      <c r="B15" s="3"/>
    </row>
    <row r="16" spans="1:3" ht="36" customHeight="1">
      <c r="A16" s="41" t="s">
        <v>55</v>
      </c>
      <c r="B16" s="42" t="s">
        <v>54</v>
      </c>
      <c r="C16" s="43" t="s">
        <v>52</v>
      </c>
    </row>
    <row r="17" spans="1:3" ht="12.75">
      <c r="A17" s="44" t="s">
        <v>80</v>
      </c>
      <c r="B17" s="6">
        <v>2123462</v>
      </c>
      <c r="C17" s="45" t="s">
        <v>81</v>
      </c>
    </row>
    <row r="18" spans="1:3" ht="12.75">
      <c r="A18" s="44" t="s">
        <v>82</v>
      </c>
      <c r="B18" s="6">
        <v>161998</v>
      </c>
      <c r="C18" s="46" t="s">
        <v>95</v>
      </c>
    </row>
    <row r="19" spans="1:3" ht="12.75">
      <c r="A19" s="44" t="s">
        <v>83</v>
      </c>
      <c r="B19" s="6">
        <v>97</v>
      </c>
      <c r="C19" s="46" t="s">
        <v>84</v>
      </c>
    </row>
    <row r="20" spans="1:3" ht="12.75">
      <c r="A20" s="44" t="s">
        <v>85</v>
      </c>
      <c r="B20" s="6">
        <v>97</v>
      </c>
      <c r="C20" s="46" t="s">
        <v>84</v>
      </c>
    </row>
    <row r="21" spans="1:3" ht="12.75">
      <c r="A21" s="44" t="s">
        <v>86</v>
      </c>
      <c r="B21" s="6">
        <v>97</v>
      </c>
      <c r="C21" s="46" t="s">
        <v>84</v>
      </c>
    </row>
    <row r="22" spans="1:3" ht="12.75">
      <c r="A22" s="44" t="s">
        <v>87</v>
      </c>
      <c r="B22" s="6">
        <v>97</v>
      </c>
      <c r="C22" s="46" t="s">
        <v>84</v>
      </c>
    </row>
    <row r="23" spans="1:3" ht="12.75">
      <c r="A23" s="44" t="s">
        <v>88</v>
      </c>
      <c r="B23" s="6">
        <v>95</v>
      </c>
      <c r="C23" s="45" t="s">
        <v>89</v>
      </c>
    </row>
    <row r="24" spans="1:3" ht="12.75">
      <c r="A24" s="44" t="s">
        <v>90</v>
      </c>
      <c r="B24" s="6">
        <v>92</v>
      </c>
      <c r="C24" s="45" t="s">
        <v>91</v>
      </c>
    </row>
    <row r="25" spans="1:3" ht="12.75">
      <c r="A25" s="44" t="s">
        <v>92</v>
      </c>
      <c r="B25" s="6">
        <v>92</v>
      </c>
      <c r="C25" s="45" t="s">
        <v>91</v>
      </c>
    </row>
    <row r="26" spans="1:3" ht="13.5" thickBot="1">
      <c r="A26" s="47" t="s">
        <v>93</v>
      </c>
      <c r="B26" s="48">
        <v>89</v>
      </c>
      <c r="C26" s="49" t="s">
        <v>94</v>
      </c>
    </row>
    <row r="27" spans="1:2" ht="13.5" thickBot="1">
      <c r="A27" s="3"/>
      <c r="B27" s="3"/>
    </row>
    <row r="28" spans="1:2" ht="26.25" thickBot="1">
      <c r="A28" s="85" t="s">
        <v>8</v>
      </c>
      <c r="B28" s="88">
        <v>2300000</v>
      </c>
    </row>
    <row r="29" spans="1:9" ht="10.5" customHeight="1" thickBot="1">
      <c r="A29" s="7"/>
      <c r="B29" s="8"/>
      <c r="I29" s="1"/>
    </row>
    <row r="30" spans="1:3" ht="24.75" customHeight="1">
      <c r="A30" s="54" t="s">
        <v>47</v>
      </c>
      <c r="B30" s="50" t="s">
        <v>45</v>
      </c>
      <c r="C30" s="51" t="s">
        <v>46</v>
      </c>
    </row>
    <row r="31" spans="1:3" ht="24" customHeight="1">
      <c r="A31" s="73" t="s">
        <v>48</v>
      </c>
      <c r="B31" s="70">
        <v>2300000</v>
      </c>
      <c r="C31" s="71">
        <v>2300000</v>
      </c>
    </row>
    <row r="32" spans="1:3" ht="12.75">
      <c r="A32" s="74" t="s">
        <v>9</v>
      </c>
      <c r="B32" s="19" t="s">
        <v>96</v>
      </c>
      <c r="C32" s="19" t="s">
        <v>96</v>
      </c>
    </row>
    <row r="33" spans="1:3" ht="13.5" thickBot="1">
      <c r="A33" s="75" t="s">
        <v>10</v>
      </c>
      <c r="B33" s="72" t="s">
        <v>44</v>
      </c>
      <c r="C33" s="35" t="s">
        <v>44</v>
      </c>
    </row>
    <row r="34" spans="1:3" ht="12.75">
      <c r="A34" s="4"/>
      <c r="B34" s="4"/>
      <c r="C34" s="3"/>
    </row>
    <row r="35" spans="1:2" ht="13.5" thickBot="1">
      <c r="A35" s="78" t="s">
        <v>11</v>
      </c>
      <c r="B35" s="76"/>
    </row>
    <row r="36" spans="1:2" ht="12.75">
      <c r="A36" s="79" t="s">
        <v>121</v>
      </c>
      <c r="B36" s="81"/>
    </row>
    <row r="37" spans="1:2" ht="13.5" thickBot="1">
      <c r="A37" s="80"/>
      <c r="B37" s="82"/>
    </row>
    <row r="38" spans="1:2" ht="12.75">
      <c r="A38" s="77"/>
      <c r="B38" s="76"/>
    </row>
    <row r="39" spans="1:2" ht="38.25">
      <c r="A39" s="22" t="s">
        <v>14</v>
      </c>
      <c r="B39" s="22" t="s">
        <v>97</v>
      </c>
    </row>
    <row r="40" spans="1:2" ht="33.75" customHeight="1">
      <c r="A40" s="23" t="s">
        <v>15</v>
      </c>
      <c r="B40" s="22" t="s">
        <v>70</v>
      </c>
    </row>
    <row r="41" spans="1:2" ht="13.5" customHeight="1">
      <c r="A41" s="9"/>
      <c r="B41" s="10"/>
    </row>
    <row r="42" ht="12.75">
      <c r="A42" s="11" t="s">
        <v>16</v>
      </c>
    </row>
    <row r="43" ht="13.5" thickBot="1">
      <c r="A43" s="2" t="s">
        <v>18</v>
      </c>
    </row>
    <row r="44" spans="1:4" ht="34.5" customHeight="1">
      <c r="A44" s="36" t="s">
        <v>17</v>
      </c>
      <c r="B44" s="57" t="s">
        <v>72</v>
      </c>
      <c r="C44" s="58" t="s">
        <v>50</v>
      </c>
      <c r="D44" s="43" t="s">
        <v>51</v>
      </c>
    </row>
    <row r="45" spans="1:4" ht="27" customHeight="1">
      <c r="A45" s="2" t="s">
        <v>122</v>
      </c>
      <c r="B45" s="12"/>
      <c r="C45" s="6" t="s">
        <v>117</v>
      </c>
      <c r="D45" s="6" t="s">
        <v>117</v>
      </c>
    </row>
    <row r="46" spans="1:4" ht="28.5" customHeight="1">
      <c r="A46" s="25" t="s">
        <v>123</v>
      </c>
      <c r="B46" s="12"/>
      <c r="C46" s="6" t="s">
        <v>117</v>
      </c>
      <c r="D46" s="6" t="s">
        <v>117</v>
      </c>
    </row>
    <row r="47" spans="1:4" ht="26.25" customHeight="1">
      <c r="A47" s="25" t="s">
        <v>124</v>
      </c>
      <c r="B47" s="12"/>
      <c r="C47" s="6" t="s">
        <v>117</v>
      </c>
      <c r="D47" s="6" t="s">
        <v>117</v>
      </c>
    </row>
    <row r="48" spans="1:4" ht="26.25" customHeight="1">
      <c r="A48" s="25" t="s">
        <v>113</v>
      </c>
      <c r="B48" s="12" t="s">
        <v>120</v>
      </c>
      <c r="C48" s="6" t="s">
        <v>117</v>
      </c>
      <c r="D48" s="59">
        <f>200787/2</f>
        <v>100393.5</v>
      </c>
    </row>
    <row r="49" spans="1:4" ht="23.25" customHeight="1">
      <c r="A49" s="25" t="s">
        <v>114</v>
      </c>
      <c r="B49" s="12" t="s">
        <v>116</v>
      </c>
      <c r="C49" s="6" t="s">
        <v>117</v>
      </c>
      <c r="D49" s="59">
        <f>200787/2</f>
        <v>100393.5</v>
      </c>
    </row>
    <row r="50" spans="1:3" ht="13.5" customHeight="1">
      <c r="A50" s="13"/>
      <c r="B50" s="14"/>
      <c r="C50" s="14"/>
    </row>
    <row r="51" ht="13.5" thickBot="1">
      <c r="A51" s="2" t="s">
        <v>115</v>
      </c>
    </row>
    <row r="52" spans="1:4" ht="37.5" customHeight="1">
      <c r="A52" s="61" t="s">
        <v>17</v>
      </c>
      <c r="B52" s="62" t="s">
        <v>72</v>
      </c>
      <c r="C52" s="58" t="s">
        <v>50</v>
      </c>
      <c r="D52" s="43" t="s">
        <v>51</v>
      </c>
    </row>
    <row r="53" spans="1:4" ht="13.5" thickBot="1">
      <c r="A53" s="26" t="s">
        <v>118</v>
      </c>
      <c r="B53" s="97" t="s">
        <v>119</v>
      </c>
      <c r="C53" s="98"/>
      <c r="D53" s="60"/>
    </row>
    <row r="55" spans="1:2" ht="38.25" customHeight="1">
      <c r="A55" s="83" t="s">
        <v>19</v>
      </c>
      <c r="B55" s="6" t="s">
        <v>117</v>
      </c>
    </row>
    <row r="57" ht="13.5" thickBot="1">
      <c r="A57" s="15" t="s">
        <v>20</v>
      </c>
    </row>
    <row r="58" spans="1:2" ht="39.75" customHeight="1" thickBot="1">
      <c r="A58" s="84" t="s">
        <v>22</v>
      </c>
      <c r="B58" s="96" t="s">
        <v>21</v>
      </c>
    </row>
    <row r="59" spans="1:2" ht="13.5" customHeight="1">
      <c r="A59" s="10"/>
      <c r="B59" s="16"/>
    </row>
    <row r="60" ht="12.75">
      <c r="A60" s="17" t="s">
        <v>23</v>
      </c>
    </row>
    <row r="61" ht="4.5" customHeight="1" thickBot="1">
      <c r="A61" s="17"/>
    </row>
    <row r="62" spans="1:2" ht="12.75">
      <c r="A62" s="24" t="s">
        <v>24</v>
      </c>
      <c r="B62" s="89">
        <v>5470815</v>
      </c>
    </row>
    <row r="63" spans="1:2" ht="12.75">
      <c r="A63" s="25" t="s">
        <v>25</v>
      </c>
      <c r="B63" s="89">
        <v>4578189</v>
      </c>
    </row>
    <row r="64" spans="1:3" ht="13.5" thickBot="1">
      <c r="A64" s="26" t="s">
        <v>26</v>
      </c>
      <c r="B64" s="27">
        <v>892626</v>
      </c>
      <c r="C64" s="90"/>
    </row>
    <row r="65" spans="1:2" ht="13.5" thickBot="1">
      <c r="A65" s="17"/>
      <c r="B65" s="17"/>
    </row>
    <row r="66" spans="1:2" ht="12.75">
      <c r="A66" s="55" t="s">
        <v>27</v>
      </c>
      <c r="B66" s="56" t="s">
        <v>28</v>
      </c>
    </row>
    <row r="67" spans="1:2" ht="12.75">
      <c r="A67" s="25" t="s">
        <v>98</v>
      </c>
      <c r="B67" s="28">
        <v>4808059</v>
      </c>
    </row>
    <row r="68" spans="1:2" ht="26.25" customHeight="1">
      <c r="A68" s="25" t="s">
        <v>99</v>
      </c>
      <c r="B68" s="28">
        <v>22923</v>
      </c>
    </row>
    <row r="69" spans="1:2" ht="28.5" customHeight="1">
      <c r="A69" s="25" t="s">
        <v>101</v>
      </c>
      <c r="B69" s="28">
        <v>3796</v>
      </c>
    </row>
    <row r="70" spans="1:2" ht="29.25" customHeight="1" thickBot="1">
      <c r="A70" s="26" t="s">
        <v>100</v>
      </c>
      <c r="B70" s="30">
        <v>1550</v>
      </c>
    </row>
    <row r="71" spans="1:2" ht="52.5" customHeight="1" thickBot="1">
      <c r="A71" s="17"/>
      <c r="B71" s="93">
        <f>SUM(B67:B70)</f>
        <v>4836328</v>
      </c>
    </row>
    <row r="72" spans="1:2" ht="12.75">
      <c r="A72" s="55" t="s">
        <v>29</v>
      </c>
      <c r="B72" s="56" t="s">
        <v>30</v>
      </c>
    </row>
    <row r="73" spans="1:2" ht="25.5">
      <c r="A73" s="25" t="s">
        <v>56</v>
      </c>
      <c r="B73" s="31">
        <f>SUM(B67:B70)/704</f>
        <v>6869.784090909091</v>
      </c>
    </row>
    <row r="74" spans="1:2" ht="25.5">
      <c r="A74" s="25" t="s">
        <v>57</v>
      </c>
      <c r="B74" s="31">
        <f>B64/704</f>
        <v>1267.934659090909</v>
      </c>
    </row>
    <row r="75" spans="1:2" ht="25.5">
      <c r="A75" s="25" t="s">
        <v>58</v>
      </c>
      <c r="B75" s="31">
        <f>4968828/3907922</f>
        <v>1.2714757356978978</v>
      </c>
    </row>
    <row r="76" spans="1:2" ht="25.5">
      <c r="A76" s="25" t="s">
        <v>59</v>
      </c>
      <c r="B76" s="31">
        <f>B64/B62</f>
        <v>0.1631614302439399</v>
      </c>
    </row>
    <row r="77" spans="1:2" ht="25.5">
      <c r="A77" s="25" t="s">
        <v>60</v>
      </c>
      <c r="B77" s="31">
        <f>1531500/3372734</f>
        <v>0.4540826522340629</v>
      </c>
    </row>
    <row r="78" spans="1:2" ht="25.5">
      <c r="A78" s="32" t="s">
        <v>61</v>
      </c>
      <c r="B78" s="31">
        <f>B64/4006513</f>
        <v>0.22279373609919648</v>
      </c>
    </row>
    <row r="79" spans="1:2" ht="25.5">
      <c r="A79" s="32" t="s">
        <v>62</v>
      </c>
      <c r="B79" s="31">
        <f>888052/2300000</f>
        <v>0.3861095652173913</v>
      </c>
    </row>
    <row r="80" spans="1:2" ht="27" customHeight="1">
      <c r="A80" s="32" t="s">
        <v>63</v>
      </c>
      <c r="B80" s="33" t="s">
        <v>104</v>
      </c>
    </row>
    <row r="81" spans="1:2" ht="25.5">
      <c r="A81" s="32" t="s">
        <v>64</v>
      </c>
      <c r="B81" s="31">
        <f>3372734/4006513</f>
        <v>0.8418128182786379</v>
      </c>
    </row>
    <row r="82" spans="1:2" ht="25.5">
      <c r="A82" s="25" t="s">
        <v>65</v>
      </c>
      <c r="B82" s="31">
        <f>1531500/312348</f>
        <v>4.903184909139806</v>
      </c>
    </row>
    <row r="83" spans="1:2" ht="29.25" customHeight="1">
      <c r="A83" s="25" t="s">
        <v>66</v>
      </c>
      <c r="B83" s="31">
        <f>985633/312348</f>
        <v>3.1555604646099864</v>
      </c>
    </row>
    <row r="84" spans="1:2" ht="26.25" thickBot="1">
      <c r="A84" s="34" t="s">
        <v>67</v>
      </c>
      <c r="B84" s="94">
        <f>1531500-312348</f>
        <v>1219152</v>
      </c>
    </row>
    <row r="85" spans="1:2" ht="13.5" thickBot="1">
      <c r="A85" s="10"/>
      <c r="B85" s="18"/>
    </row>
    <row r="86" spans="1:2" ht="12.75">
      <c r="A86" s="53" t="s">
        <v>31</v>
      </c>
      <c r="B86" s="63" t="s">
        <v>106</v>
      </c>
    </row>
    <row r="87" spans="1:2" ht="12.75">
      <c r="A87" s="29" t="s">
        <v>32</v>
      </c>
      <c r="B87" s="64" t="s">
        <v>107</v>
      </c>
    </row>
    <row r="88" spans="1:2" ht="12.75">
      <c r="A88" s="29" t="s">
        <v>33</v>
      </c>
      <c r="B88" s="95">
        <f>2300000*4265</f>
        <v>9809500000</v>
      </c>
    </row>
    <row r="89" spans="1:2" ht="12.75">
      <c r="A89" s="29" t="s">
        <v>34</v>
      </c>
      <c r="B89" s="95">
        <f>4265-1000</f>
        <v>3265</v>
      </c>
    </row>
    <row r="90" spans="1:2" ht="13.5" thickBot="1">
      <c r="A90" s="65" t="s">
        <v>49</v>
      </c>
      <c r="B90" s="66" t="s">
        <v>108</v>
      </c>
    </row>
    <row r="91" spans="1:2" ht="12.75">
      <c r="A91" s="20"/>
      <c r="B91" s="14"/>
    </row>
    <row r="92" ht="12.75">
      <c r="A92" s="2" t="s">
        <v>35</v>
      </c>
    </row>
    <row r="93" ht="13.5" thickBot="1">
      <c r="A93" s="2" t="s">
        <v>36</v>
      </c>
    </row>
    <row r="94" spans="1:3" ht="36" customHeight="1">
      <c r="A94" s="53" t="s">
        <v>37</v>
      </c>
      <c r="B94" s="111" t="s">
        <v>105</v>
      </c>
      <c r="C94" s="112"/>
    </row>
    <row r="95" spans="1:3" ht="31.5" customHeight="1">
      <c r="A95" s="29" t="s">
        <v>38</v>
      </c>
      <c r="B95" s="113" t="s">
        <v>109</v>
      </c>
      <c r="C95" s="114"/>
    </row>
    <row r="96" spans="1:3" ht="30" customHeight="1" thickBot="1">
      <c r="A96" s="65" t="s">
        <v>39</v>
      </c>
      <c r="B96" s="102" t="s">
        <v>71</v>
      </c>
      <c r="C96" s="103"/>
    </row>
    <row r="98" ht="13.5" thickBot="1">
      <c r="A98" s="2" t="s">
        <v>40</v>
      </c>
    </row>
    <row r="99" spans="1:3" ht="23.25" customHeight="1">
      <c r="A99" s="53" t="s">
        <v>41</v>
      </c>
      <c r="B99" s="104" t="s">
        <v>110</v>
      </c>
      <c r="C99" s="105"/>
    </row>
    <row r="100" spans="1:3" ht="35.25" customHeight="1">
      <c r="A100" s="52" t="s">
        <v>42</v>
      </c>
      <c r="B100" s="106" t="s">
        <v>111</v>
      </c>
      <c r="C100" s="107"/>
    </row>
    <row r="101" spans="1:3" ht="26.25" customHeight="1" thickBot="1">
      <c r="A101" s="65" t="s">
        <v>43</v>
      </c>
      <c r="B101" s="108" t="s">
        <v>112</v>
      </c>
      <c r="C101" s="109"/>
    </row>
    <row r="103" ht="12.75">
      <c r="A103" s="2" t="s">
        <v>103</v>
      </c>
    </row>
    <row r="105" spans="2:3" ht="14.25">
      <c r="B105" s="99" t="s">
        <v>74</v>
      </c>
      <c r="C105" s="99"/>
    </row>
    <row r="106" spans="2:3" ht="12.75">
      <c r="B106" s="100" t="s">
        <v>53</v>
      </c>
      <c r="C106" s="100"/>
    </row>
    <row r="108" ht="12.75">
      <c r="C108" s="92"/>
    </row>
    <row r="109" ht="12.75">
      <c r="C109" s="91" t="s">
        <v>102</v>
      </c>
    </row>
  </sheetData>
  <mergeCells count="10">
    <mergeCell ref="B105:C105"/>
    <mergeCell ref="B106:C106"/>
    <mergeCell ref="A1:D1"/>
    <mergeCell ref="B96:C96"/>
    <mergeCell ref="B99:C99"/>
    <mergeCell ref="B100:C100"/>
    <mergeCell ref="B101:C101"/>
    <mergeCell ref="A3:D3"/>
    <mergeCell ref="B94:C94"/>
    <mergeCell ref="B95:C95"/>
  </mergeCells>
  <hyperlinks>
    <hyperlink ref="B9" r:id="rId1" display="www.holcim.com/cs   "/>
  </hyperlink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Vesna Ilic</cp:lastModifiedBy>
  <cp:lastPrinted>2007-07-13T07:17:12Z</cp:lastPrinted>
  <dcterms:created xsi:type="dcterms:W3CDTF">2007-05-01T11:26:42Z</dcterms:created>
  <dcterms:modified xsi:type="dcterms:W3CDTF">2007-07-18T09:37:04Z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