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80" activeTab="0"/>
  </bookViews>
  <sheets>
    <sheet name="Privredna drustv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<sst xmlns="http://schemas.openxmlformats.org/spreadsheetml/2006/main" count="114" uniqueCount="108">
  <si>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</si>
  <si>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</si>
  <si>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</si>
  <si>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</si>
  <si>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</si>
  <si>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</si>
  <si>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</si>
  <si>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</si>
  <si>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</si>
  <si>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</si>
  <si>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</si>
  <si>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</si>
  <si>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</si>
  <si>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</si>
  <si>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</si>
  <si>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</si>
  <si>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</si>
  <si>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</si>
  <si>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</si>
  <si>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</si>
  <si>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</si>
  <si>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</si>
  <si>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</si>
  <si>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</si>
  <si>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</si>
  <si>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</si>
  <si>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</si>
  <si>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</si>
  <si>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</si>
  <si>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</si>
  <si>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</si>
  <si>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</si>
  <si>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</si>
  <si>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</si>
  <si>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</si>
  <si>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</si>
  <si>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</si>
  <si>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</si>
  <si>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</si>
  <si>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</si>
  <si>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</si>
  <si>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</si>
  <si>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</si>
  <si>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</si>
  <si>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</si>
  <si>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</si>
  <si>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</si>
  <si>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</si>
  <si>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</si>
  <si>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</si>
  <si>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</si>
  <si>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</si>
  <si>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</si>
  <si>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</si>
  <si>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</si>
  <si>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</si>
  <si>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</si>
  <si>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</si>
  <si>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</si>
  <si>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</si>
  <si>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</si>
  <si>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</si>
  <si>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</si>
  <si>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</si>
  <si>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</si>
  <si>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</si>
  <si>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</si>
  <si>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</si>
  <si>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</si>
  <si>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</si>
  <si>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</si>
  <si>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</si>
  <si>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</si>
  <si>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</si>
  <si>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</si>
  <si>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</si>
  <si>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</si>
  <si>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</si>
  <si>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</si>
  <si>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</si>
  <si>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</si>
  <si>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</si>
  <si>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</si>
  <si>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</si>
  <si>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</si>
  <si>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</si>
  <si>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</si>
  <si>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</si>
  <si>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</si>
  <si>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</si>
  <si>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</si>
  <si>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</si>
  <si>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</si>
  <si>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</si>
  <si>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</si>
  <si>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</si>
  <si>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</si>
  <si>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</si>
  <si>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КРАЉА СТЕФАНА ПРВОВЕНЧАНОГ 209, ВРАЊЕ</t>
  </si>
  <si>
    <t>07178972</t>
  </si>
  <si>
    <t>"ДИВ"  А.Д. ВРАЊЕ</t>
  </si>
  <si>
    <t>ИЗВОД ИЗ ФИНАНСИЈСКИХ ИЗВЕШТАЈА ЗА 2007. ГОДИНУ</t>
  </si>
  <si>
    <t>(Michael Edwards)</t>
  </si>
  <si>
    <r>
      <t>У току 2007. године није било значајних промена правног и финансијског положаја друштва.</t>
    </r>
    <r>
      <rPr>
        <sz val="8"/>
        <rFont val="Arial"/>
        <family val="2"/>
      </rPr>
  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  </r>
  </si>
  <si>
    <t>Увид се може извршити сваког радног дана  од 10 до 14 часова  у седишту друштва.</t>
  </si>
  <si>
    <t xml:space="preserve"> </t>
  </si>
  <si>
    <t>"Дуванска индустрија" Врање а.д., Врање</t>
  </si>
  <si>
    <r>
      <t xml:space="preserve">III ЗАКЉУЧНО МИШЉЕЊЕ РЕВИЗОРА </t>
    </r>
    <r>
      <rPr>
        <u val="single"/>
        <sz val="10"/>
        <rFont val="Arial"/>
        <family val="2"/>
      </rPr>
      <t>(Pricewaterhouse Cooupers)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2"/>
      </rPr>
      <t xml:space="preserve">
</t>
    </r>
    <r>
      <rPr>
        <sz val="9"/>
        <rFont val="Arial"/>
        <family val="2"/>
      </rPr>
      <t>"PricewaterhouseCoopers</t>
    </r>
    <r>
      <rPr>
        <sz val="8"/>
        <rFont val="Arial"/>
        <family val="2"/>
      </rPr>
      <t>" д.о.о. Београд, у свом извештају као независни ревизор, даје следеће мишљење:</t>
    </r>
    <r>
      <rPr>
        <b/>
        <sz val="8"/>
        <rFont val="Arial"/>
        <family val="2"/>
      </rPr>
      <t>"Према нашем мишљењу, приложени финансијски извештаји у свим материјално значајним аспектима приказују реално и објективно финансијско стање предузећа Дуванска индустрија "Врање" а.д.са стањем на дан 31.12.2007. године, резултате његовог пословања и новчане токове за годину завршену на тај дан, у складу са Законом о рачуноводствз и ревизији Републике Србије."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</si>
</sst>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.0\ _D_i_n_._-;\-* #,##0.0\ _D_i_n_._-;_-* &quot;-&quot;??\ _D_i_n_._-;_-@_-"/>
    <numFmt numFmtId="178" formatCode="_-* #,##0\ _D_i_n_._-;\-* #,##0\ _D_i_n_._-;_-* &quot;-&quot;??\ _D_i_n_._-;_-@_-"/>
    <numFmt numFmtId="179" formatCode="0.00_);\(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78" fontId="1" fillId="0" borderId="11" xfId="42" applyNumberFormat="1" applyFont="1" applyBorder="1" applyAlignment="1">
      <alignment horizontal="right" vertical="center"/>
    </xf>
    <xf numFmtId="178" fontId="1" fillId="0" borderId="11" xfId="42" applyNumberFormat="1" applyFont="1" applyBorder="1" applyAlignment="1">
      <alignment vertical="center"/>
    </xf>
    <xf numFmtId="178" fontId="0" fillId="0" borderId="11" xfId="42" applyNumberFormat="1" applyFont="1" applyBorder="1" applyAlignment="1">
      <alignment/>
    </xf>
    <xf numFmtId="178" fontId="1" fillId="0" borderId="11" xfId="42" applyNumberFormat="1" applyFont="1" applyBorder="1" applyAlignment="1">
      <alignment/>
    </xf>
    <xf numFmtId="178" fontId="1" fillId="0" borderId="11" xfId="42" applyNumberFormat="1" applyFont="1" applyBorder="1" applyAlignment="1">
      <alignment vertical="top" wrapText="1"/>
    </xf>
    <xf numFmtId="178" fontId="0" fillId="0" borderId="0" xfId="42" applyNumberFormat="1" applyFont="1" applyAlignment="1">
      <alignment/>
    </xf>
    <xf numFmtId="37" fontId="1" fillId="0" borderId="11" xfId="42" applyNumberFormat="1" applyFont="1" applyBorder="1" applyAlignment="1">
      <alignment horizontal="center" vertical="center"/>
    </xf>
    <xf numFmtId="37" fontId="12" fillId="0" borderId="11" xfId="42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37" fontId="1" fillId="0" borderId="11" xfId="42" applyNumberFormat="1" applyFont="1" applyBorder="1" applyAlignment="1">
      <alignment horizontal="center" vertical="top" wrapText="1"/>
    </xf>
    <xf numFmtId="37" fontId="1" fillId="0" borderId="11" xfId="42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1" fillId="0" borderId="22" xfId="42" applyNumberFormat="1" applyFont="1" applyBorder="1" applyAlignment="1">
      <alignment horizontal="right" vertical="center"/>
    </xf>
    <xf numFmtId="178" fontId="1" fillId="0" borderId="23" xfId="42" applyNumberFormat="1" applyFont="1" applyBorder="1" applyAlignment="1">
      <alignment horizontal="right" vertical="center"/>
    </xf>
    <xf numFmtId="178" fontId="1" fillId="0" borderId="22" xfId="42" applyNumberFormat="1" applyFont="1" applyBorder="1" applyAlignment="1">
      <alignment horizontal="center" vertical="center"/>
    </xf>
    <xf numFmtId="178" fontId="1" fillId="0" borderId="23" xfId="42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78" fontId="1" fillId="0" borderId="11" xfId="4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178" fontId="1" fillId="0" borderId="11" xfId="42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7" fontId="1" fillId="0" borderId="22" xfId="42" applyNumberFormat="1" applyFont="1" applyBorder="1" applyAlignment="1">
      <alignment horizontal="center" vertical="center"/>
    </xf>
    <xf numFmtId="37" fontId="1" fillId="0" borderId="23" xfId="4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oup\Finance\11_ACCOUNTING%20SR.03.FI.01\Zavrsni%202007\FINANSIJSKI%20IZVESTAJI%202007\Finansijski%20izvestaj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Cash Flow"/>
      <sheetName val="Promene na kapitalu"/>
      <sheetName val="Aneks"/>
    </sheetNames>
    <sheetDataSet>
      <sheetData sheetId="0">
        <row r="21">
          <cell r="F21">
            <v>21791</v>
          </cell>
          <cell r="G21">
            <v>21791</v>
          </cell>
        </row>
        <row r="22">
          <cell r="F22">
            <v>3431694</v>
          </cell>
          <cell r="G22">
            <v>3657450</v>
          </cell>
        </row>
        <row r="26">
          <cell r="F26">
            <v>2862</v>
          </cell>
          <cell r="G26">
            <v>11758</v>
          </cell>
        </row>
        <row r="29">
          <cell r="F29">
            <v>4218262.30211</v>
          </cell>
          <cell r="G29">
            <v>3928637</v>
          </cell>
        </row>
        <row r="30">
          <cell r="F30">
            <v>1011334</v>
          </cell>
          <cell r="G30">
            <v>914718</v>
          </cell>
        </row>
        <row r="32">
          <cell r="F32">
            <v>3206928.30211</v>
          </cell>
          <cell r="G32">
            <v>3013919</v>
          </cell>
        </row>
        <row r="39">
          <cell r="F39">
            <v>7674609.30211</v>
          </cell>
        </row>
        <row r="41">
          <cell r="F41">
            <v>7674609.30211</v>
          </cell>
          <cell r="G41">
            <v>7619636</v>
          </cell>
        </row>
        <row r="42">
          <cell r="F42">
            <v>56709.74003</v>
          </cell>
          <cell r="G42">
            <v>57550</v>
          </cell>
        </row>
        <row r="45">
          <cell r="F45">
            <v>2547061</v>
          </cell>
          <cell r="G45">
            <v>2546641</v>
          </cell>
        </row>
        <row r="50">
          <cell r="F50">
            <v>3638916.0229700003</v>
          </cell>
          <cell r="G50">
            <v>3125562</v>
          </cell>
        </row>
        <row r="53">
          <cell r="F53">
            <v>63339</v>
          </cell>
          <cell r="G53">
            <v>194524</v>
          </cell>
        </row>
        <row r="54">
          <cell r="F54">
            <v>4524387</v>
          </cell>
          <cell r="G54">
            <v>3310100</v>
          </cell>
        </row>
        <row r="57">
          <cell r="F57">
            <v>2575795</v>
          </cell>
        </row>
        <row r="64">
          <cell r="F64">
            <v>7371</v>
          </cell>
          <cell r="G64">
            <v>6479</v>
          </cell>
        </row>
        <row r="65">
          <cell r="F65">
            <v>7674608.97703</v>
          </cell>
          <cell r="G65">
            <v>7619636</v>
          </cell>
        </row>
        <row r="66">
          <cell r="F66">
            <v>56709.74003</v>
          </cell>
        </row>
      </sheetData>
      <sheetData sheetId="1">
        <row r="54">
          <cell r="F54">
            <v>513353.80698</v>
          </cell>
          <cell r="G54">
            <v>154016</v>
          </cell>
        </row>
      </sheetData>
      <sheetData sheetId="2">
        <row r="23">
          <cell r="F23">
            <v>12513419.891743097</v>
          </cell>
          <cell r="G23">
            <v>11349815.980549712</v>
          </cell>
        </row>
        <row r="27">
          <cell r="F27">
            <v>13591959.571083628</v>
          </cell>
          <cell r="G27">
            <v>11946517.34578</v>
          </cell>
        </row>
        <row r="36">
          <cell r="F36">
            <v>15413.640864831115</v>
          </cell>
          <cell r="G36">
            <v>27204.61925</v>
          </cell>
        </row>
        <row r="42">
          <cell r="F42">
            <v>144064.3459127207</v>
          </cell>
          <cell r="G42">
            <v>488893.54777161</v>
          </cell>
        </row>
        <row r="49">
          <cell r="F49">
            <v>1460053.214202074</v>
          </cell>
          <cell r="G49">
            <v>1334561.45</v>
          </cell>
        </row>
        <row r="53">
          <cell r="F53">
            <v>114436</v>
          </cell>
        </row>
        <row r="65">
          <cell r="F65">
            <v>16520.37174</v>
          </cell>
        </row>
        <row r="66">
          <cell r="G66">
            <v>5762</v>
          </cell>
        </row>
      </sheetData>
      <sheetData sheetId="3">
        <row r="30">
          <cell r="G30">
            <v>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50" zoomScalePageLayoutView="0" workbookViewId="0" topLeftCell="A1">
      <selection activeCell="A1" sqref="A1"/>
    </sheetView>
  </sheetViews>
  <sheetFormatPr defaultColWidth="9.140625" defaultRowHeight="12.75"/>
  <cols>
    <col min="4" max="4" width="13.140625" style="0" bestFit="1" customWidth="1"/>
    <col min="5" max="6" width="15.28125" style="0" bestFit="1" customWidth="1"/>
    <col min="7" max="7" width="14.28125" style="0" bestFit="1" customWidth="1"/>
    <col min="8" max="8" width="13.140625" style="0" bestFit="1" customWidth="1"/>
    <col min="9" max="9" width="10.8515625" style="0" bestFit="1" customWidth="1"/>
    <col min="10" max="10" width="15.421875" style="0" bestFit="1" customWidth="1"/>
    <col min="11" max="11" width="14.57421875" style="0" bestFit="1" customWidth="1"/>
    <col min="12" max="12" width="12.57421875" style="0" bestFit="1" customWidth="1"/>
  </cols>
  <sheetData>
    <row r="1" spans="2:11" ht="41.25" customHeight="1">
      <c r="B1" s="48" t="s">
        <v>77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101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2.75">
      <c r="B3" s="50" t="s">
        <v>106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53" t="s">
        <v>1</v>
      </c>
      <c r="C6" s="53"/>
      <c r="D6" s="54" t="s">
        <v>100</v>
      </c>
      <c r="E6" s="54"/>
      <c r="F6" s="54"/>
      <c r="G6" s="54"/>
      <c r="H6" s="53" t="s">
        <v>2</v>
      </c>
      <c r="I6" s="53"/>
      <c r="J6" s="55" t="s">
        <v>99</v>
      </c>
      <c r="K6" s="55"/>
    </row>
    <row r="7" spans="2:11" ht="12.75">
      <c r="B7" s="53" t="s">
        <v>3</v>
      </c>
      <c r="C7" s="53"/>
      <c r="D7" s="56" t="s">
        <v>98</v>
      </c>
      <c r="E7" s="57"/>
      <c r="F7" s="57"/>
      <c r="G7" s="58"/>
      <c r="H7" s="53" t="s">
        <v>4</v>
      </c>
      <c r="I7" s="53"/>
      <c r="J7" s="56">
        <v>100547007</v>
      </c>
      <c r="K7" s="5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9" t="s">
        <v>5</v>
      </c>
      <c r="C9" s="59"/>
      <c r="D9" s="59"/>
      <c r="E9" s="59"/>
      <c r="F9" s="59"/>
      <c r="G9" s="59"/>
      <c r="H9" s="59"/>
      <c r="I9" s="59"/>
      <c r="J9" s="59"/>
      <c r="K9" s="59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60" t="s">
        <v>6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61" t="s">
        <v>7</v>
      </c>
      <c r="C12" s="61"/>
      <c r="D12" s="61"/>
      <c r="E12" s="7">
        <v>2007</v>
      </c>
      <c r="F12" s="7">
        <v>2006</v>
      </c>
      <c r="G12" s="61" t="s">
        <v>8</v>
      </c>
      <c r="H12" s="61"/>
      <c r="I12" s="61"/>
      <c r="J12" s="7">
        <v>2007</v>
      </c>
      <c r="K12" s="7">
        <v>2006</v>
      </c>
    </row>
    <row r="13" spans="2:11" ht="12.75">
      <c r="B13" s="47" t="s">
        <v>9</v>
      </c>
      <c r="C13" s="47"/>
      <c r="D13" s="47"/>
      <c r="E13" s="34">
        <f>E16+E17+E19</f>
        <v>3456347</v>
      </c>
      <c r="F13" s="34">
        <f>F16+F17+F19</f>
        <v>3690999</v>
      </c>
      <c r="G13" s="47" t="s">
        <v>10</v>
      </c>
      <c r="H13" s="47"/>
      <c r="I13" s="47"/>
      <c r="J13" s="35">
        <f>J14+J16-J19</f>
        <v>503716.9770299997</v>
      </c>
      <c r="K13" s="35">
        <f>K14+K16-K19</f>
        <v>1016651</v>
      </c>
    </row>
    <row r="14" spans="2:11" ht="12.75">
      <c r="B14" s="45" t="s">
        <v>11</v>
      </c>
      <c r="C14" s="47"/>
      <c r="D14" s="47"/>
      <c r="E14" s="34"/>
      <c r="F14" s="34"/>
      <c r="G14" s="63" t="s">
        <v>79</v>
      </c>
      <c r="H14" s="64"/>
      <c r="I14" s="65"/>
      <c r="J14" s="35">
        <f>'[1]BS'!$F$45</f>
        <v>2547061</v>
      </c>
      <c r="K14" s="35">
        <f>'[1]BS'!$G$45</f>
        <v>2546641</v>
      </c>
    </row>
    <row r="15" spans="2:11" ht="12.75">
      <c r="B15" s="62" t="s">
        <v>12</v>
      </c>
      <c r="C15" s="62"/>
      <c r="D15" s="62"/>
      <c r="E15" s="34"/>
      <c r="F15" s="34"/>
      <c r="G15" s="46" t="s">
        <v>13</v>
      </c>
      <c r="H15" s="46"/>
      <c r="I15" s="46"/>
      <c r="J15" s="35"/>
      <c r="K15" s="35"/>
    </row>
    <row r="16" spans="2:11" ht="12.75">
      <c r="B16" s="46" t="s">
        <v>14</v>
      </c>
      <c r="C16" s="46"/>
      <c r="D16" s="46"/>
      <c r="E16" s="34">
        <f>'[1]BS'!$F$21</f>
        <v>21791</v>
      </c>
      <c r="F16" s="34">
        <f>'[1]BS'!$G$21</f>
        <v>21791</v>
      </c>
      <c r="G16" s="46" t="s">
        <v>15</v>
      </c>
      <c r="H16" s="46"/>
      <c r="I16" s="46"/>
      <c r="J16" s="35">
        <v>1595572</v>
      </c>
      <c r="K16" s="35">
        <v>1595572</v>
      </c>
    </row>
    <row r="17" spans="2:11" ht="12.75" customHeight="1">
      <c r="B17" s="66" t="s">
        <v>61</v>
      </c>
      <c r="C17" s="67"/>
      <c r="D17" s="68"/>
      <c r="E17" s="72">
        <f>'[1]BS'!$F$22</f>
        <v>3431694</v>
      </c>
      <c r="F17" s="74">
        <f>'[1]BS'!$G$22</f>
        <v>3657450</v>
      </c>
      <c r="G17" s="46" t="s">
        <v>16</v>
      </c>
      <c r="H17" s="46"/>
      <c r="I17" s="46"/>
      <c r="J17" s="35"/>
      <c r="K17" s="35"/>
    </row>
    <row r="18" spans="2:11" ht="12.75">
      <c r="B18" s="69"/>
      <c r="C18" s="70"/>
      <c r="D18" s="71"/>
      <c r="E18" s="73"/>
      <c r="F18" s="75"/>
      <c r="G18" s="46" t="s">
        <v>62</v>
      </c>
      <c r="H18" s="46"/>
      <c r="I18" s="46"/>
      <c r="J18" s="35"/>
      <c r="K18" s="35"/>
    </row>
    <row r="19" spans="2:11" ht="12.75">
      <c r="B19" s="45" t="s">
        <v>17</v>
      </c>
      <c r="C19" s="45"/>
      <c r="D19" s="45"/>
      <c r="E19" s="34">
        <f>'[1]BS'!$F$26</f>
        <v>2862</v>
      </c>
      <c r="F19" s="34">
        <f>'[1]BS'!$G$26</f>
        <v>11758</v>
      </c>
      <c r="G19" s="46" t="s">
        <v>18</v>
      </c>
      <c r="H19" s="46"/>
      <c r="I19" s="46"/>
      <c r="J19" s="35">
        <f>'[1]BS'!$F$50</f>
        <v>3638916.0229700003</v>
      </c>
      <c r="K19" s="35">
        <f>'[1]BS'!$G$50</f>
        <v>3125562</v>
      </c>
    </row>
    <row r="20" spans="2:11" ht="12.75">
      <c r="B20" s="47" t="s">
        <v>22</v>
      </c>
      <c r="C20" s="47"/>
      <c r="D20" s="47"/>
      <c r="E20" s="34">
        <f>'[1]BS'!$F$29</f>
        <v>4218262.30211</v>
      </c>
      <c r="F20" s="34">
        <f>'[1]BS'!$G$29</f>
        <v>3928637</v>
      </c>
      <c r="G20" s="46" t="s">
        <v>19</v>
      </c>
      <c r="H20" s="46"/>
      <c r="I20" s="46"/>
      <c r="J20" s="8"/>
      <c r="K20" s="8"/>
    </row>
    <row r="21" spans="2:11" ht="12.75" customHeight="1">
      <c r="B21" s="46" t="s">
        <v>24</v>
      </c>
      <c r="C21" s="46"/>
      <c r="D21" s="46"/>
      <c r="E21" s="34">
        <f>'[1]BS'!$F$30</f>
        <v>1011334</v>
      </c>
      <c r="F21" s="34">
        <f>'[1]BS'!$G$30</f>
        <v>914718</v>
      </c>
      <c r="G21" s="80" t="s">
        <v>20</v>
      </c>
      <c r="H21" s="81"/>
      <c r="I21" s="81"/>
      <c r="J21" s="76">
        <v>7170892</v>
      </c>
      <c r="K21" s="76">
        <v>6602985</v>
      </c>
    </row>
    <row r="22" spans="2:11" ht="46.5" customHeight="1">
      <c r="B22" s="78" t="s">
        <v>63</v>
      </c>
      <c r="C22" s="79"/>
      <c r="D22" s="79"/>
      <c r="E22" s="34">
        <v>0</v>
      </c>
      <c r="F22" s="34">
        <f>'[1]BS'!$G$31</f>
        <v>0</v>
      </c>
      <c r="G22" s="81"/>
      <c r="H22" s="81"/>
      <c r="I22" s="81"/>
      <c r="J22" s="77"/>
      <c r="K22" s="77"/>
    </row>
    <row r="23" spans="2:11" ht="12.75">
      <c r="B23" s="46" t="s">
        <v>64</v>
      </c>
      <c r="C23" s="46"/>
      <c r="D23" s="46"/>
      <c r="E23" s="34">
        <f>'[1]BS'!$F$32</f>
        <v>3206928.30211</v>
      </c>
      <c r="F23" s="34">
        <f>'[1]BS'!$G$32</f>
        <v>3013919</v>
      </c>
      <c r="G23" s="45" t="s">
        <v>21</v>
      </c>
      <c r="H23" s="45"/>
      <c r="I23" s="45"/>
      <c r="J23" s="35">
        <f>'[1]BS'!$F$53</f>
        <v>63339</v>
      </c>
      <c r="K23" s="35">
        <f>'[1]BS'!$G$53</f>
        <v>194524</v>
      </c>
    </row>
    <row r="24" spans="2:11" ht="12.75">
      <c r="B24" s="45" t="s">
        <v>26</v>
      </c>
      <c r="C24" s="45"/>
      <c r="D24" s="45"/>
      <c r="E24" s="34"/>
      <c r="F24" s="34"/>
      <c r="G24" s="45" t="s">
        <v>23</v>
      </c>
      <c r="H24" s="45"/>
      <c r="I24" s="45"/>
      <c r="J24" s="35">
        <f>'[1]BS'!$F$54</f>
        <v>4524387</v>
      </c>
      <c r="K24" s="35">
        <f>'[1]BS'!$G$54</f>
        <v>3310100</v>
      </c>
    </row>
    <row r="25" spans="2:11" ht="12.75">
      <c r="B25" s="47" t="s">
        <v>27</v>
      </c>
      <c r="C25" s="47"/>
      <c r="D25" s="47"/>
      <c r="E25" s="34">
        <f>'[1]BS'!$F$39</f>
        <v>7674609.30211</v>
      </c>
      <c r="F25" s="34">
        <f>'[1]BS'!$G$41</f>
        <v>7619636</v>
      </c>
      <c r="G25" s="46" t="s">
        <v>25</v>
      </c>
      <c r="H25" s="46"/>
      <c r="I25" s="46"/>
      <c r="J25" s="35">
        <f>'[1]BS'!$F$57</f>
        <v>2575795</v>
      </c>
      <c r="K25" s="35">
        <v>3091882</v>
      </c>
    </row>
    <row r="26" spans="2:11" ht="12.75">
      <c r="B26" s="47" t="s">
        <v>65</v>
      </c>
      <c r="C26" s="47"/>
      <c r="D26" s="47"/>
      <c r="E26" s="34"/>
      <c r="F26" s="34"/>
      <c r="G26" s="46" t="s">
        <v>28</v>
      </c>
      <c r="H26" s="46"/>
      <c r="I26" s="46"/>
      <c r="J26" s="35">
        <f>'[1]BS'!$F$64</f>
        <v>7371</v>
      </c>
      <c r="K26" s="35">
        <f>'[1]BS'!$G$64</f>
        <v>6479</v>
      </c>
    </row>
    <row r="27" spans="2:11" ht="12.75">
      <c r="B27" s="82" t="s">
        <v>30</v>
      </c>
      <c r="C27" s="82"/>
      <c r="D27" s="82"/>
      <c r="E27" s="34">
        <f>'[1]BS'!$F$41</f>
        <v>7674609.30211</v>
      </c>
      <c r="F27" s="34">
        <f>'[1]BS'!$G$41</f>
        <v>7619636</v>
      </c>
      <c r="G27" s="83" t="s">
        <v>29</v>
      </c>
      <c r="H27" s="83"/>
      <c r="I27" s="83"/>
      <c r="J27" s="84">
        <f>'[1]BS'!$F$65</f>
        <v>7674608.97703</v>
      </c>
      <c r="K27" s="84">
        <f>'[1]BS'!$G$65</f>
        <v>7619636</v>
      </c>
    </row>
    <row r="28" spans="2:11" ht="12.75">
      <c r="B28" s="82" t="s">
        <v>31</v>
      </c>
      <c r="C28" s="82"/>
      <c r="D28" s="82"/>
      <c r="E28" s="34">
        <f>'[1]BS'!$F$42</f>
        <v>56709.74003</v>
      </c>
      <c r="F28" s="34">
        <f>'[1]BS'!$G$42</f>
        <v>57550</v>
      </c>
      <c r="G28" s="83"/>
      <c r="H28" s="83"/>
      <c r="I28" s="83"/>
      <c r="J28" s="84"/>
      <c r="K28" s="84"/>
    </row>
    <row r="29" spans="7:11" ht="12.75">
      <c r="G29" s="85" t="s">
        <v>32</v>
      </c>
      <c r="H29" s="86"/>
      <c r="I29" s="86"/>
      <c r="J29" s="37">
        <f>'[1]BS'!$F$66</f>
        <v>56709.74003</v>
      </c>
      <c r="K29" s="37">
        <v>57550</v>
      </c>
    </row>
    <row r="31" spans="2:11" ht="12.75">
      <c r="B31" s="87" t="s">
        <v>66</v>
      </c>
      <c r="C31" s="88"/>
      <c r="D31" s="88"/>
      <c r="E31" s="88"/>
      <c r="F31" s="88"/>
      <c r="G31" s="88" t="s">
        <v>33</v>
      </c>
      <c r="H31" s="88"/>
      <c r="I31" s="88"/>
      <c r="J31" s="88"/>
      <c r="K31" s="88"/>
    </row>
    <row r="32" spans="2:11" ht="12.75">
      <c r="B32" s="89"/>
      <c r="C32" s="89"/>
      <c r="D32" s="89"/>
      <c r="E32" s="89"/>
      <c r="F32" s="89"/>
      <c r="G32" s="88"/>
      <c r="H32" s="88"/>
      <c r="I32" s="88"/>
      <c r="J32" s="88"/>
      <c r="K32" s="88"/>
    </row>
    <row r="33" spans="2:11" ht="12.75" customHeight="1">
      <c r="B33" s="90" t="s">
        <v>60</v>
      </c>
      <c r="C33" s="90"/>
      <c r="D33" s="90"/>
      <c r="E33" s="91">
        <v>2007</v>
      </c>
      <c r="F33" s="91">
        <v>2006</v>
      </c>
      <c r="G33" s="92" t="s">
        <v>34</v>
      </c>
      <c r="H33" s="47"/>
      <c r="I33" s="47"/>
      <c r="J33" s="91">
        <v>2007</v>
      </c>
      <c r="K33" s="91">
        <v>2006</v>
      </c>
    </row>
    <row r="34" spans="2:11" ht="12.75">
      <c r="B34" s="90"/>
      <c r="C34" s="90"/>
      <c r="D34" s="90"/>
      <c r="E34" s="91"/>
      <c r="F34" s="91"/>
      <c r="G34" s="47"/>
      <c r="H34" s="47"/>
      <c r="I34" s="47"/>
      <c r="J34" s="91"/>
      <c r="K34" s="91"/>
    </row>
    <row r="35" spans="2:11" ht="12.75">
      <c r="B35" s="90"/>
      <c r="C35" s="90"/>
      <c r="D35" s="90"/>
      <c r="E35" s="91"/>
      <c r="F35" s="91"/>
      <c r="G35" s="46" t="s">
        <v>35</v>
      </c>
      <c r="H35" s="46"/>
      <c r="I35" s="46"/>
      <c r="J35" s="35">
        <v>4561960</v>
      </c>
      <c r="K35" s="35">
        <v>5772825</v>
      </c>
    </row>
    <row r="36" spans="2:11" ht="12.75">
      <c r="B36" s="46" t="s">
        <v>36</v>
      </c>
      <c r="C36" s="46"/>
      <c r="D36" s="46"/>
      <c r="E36" s="34">
        <f>'[1]Cash Flow'!$F$23</f>
        <v>12513419.891743097</v>
      </c>
      <c r="F36" s="34">
        <f>'[1]Cash Flow'!$G$23</f>
        <v>11349815.980549712</v>
      </c>
      <c r="G36" s="46" t="s">
        <v>39</v>
      </c>
      <c r="H36" s="46"/>
      <c r="I36" s="46"/>
      <c r="J36" s="35">
        <v>4993170</v>
      </c>
      <c r="K36" s="35">
        <v>6065498</v>
      </c>
    </row>
    <row r="37" spans="2:11" ht="12.75">
      <c r="B37" s="46" t="s">
        <v>37</v>
      </c>
      <c r="C37" s="46"/>
      <c r="D37" s="46"/>
      <c r="E37" s="34">
        <f>'[1]Cash Flow'!$F$27</f>
        <v>13591959.571083628</v>
      </c>
      <c r="F37" s="34">
        <f>'[1]Cash Flow'!$G$27</f>
        <v>11946517.34578</v>
      </c>
      <c r="G37" s="46" t="s">
        <v>67</v>
      </c>
      <c r="H37" s="46"/>
      <c r="I37" s="46"/>
      <c r="J37" s="40">
        <v>-431210</v>
      </c>
      <c r="K37" s="40">
        <v>-292673</v>
      </c>
    </row>
    <row r="38" spans="2:11" ht="12.75">
      <c r="B38" s="93" t="s">
        <v>38</v>
      </c>
      <c r="C38" s="93"/>
      <c r="D38" s="93"/>
      <c r="E38" s="34">
        <f>E36-E37</f>
        <v>-1078539.6793405302</v>
      </c>
      <c r="F38" s="34">
        <f>F36-F37</f>
        <v>-596701.3652302884</v>
      </c>
      <c r="G38" s="46" t="s">
        <v>43</v>
      </c>
      <c r="H38" s="46"/>
      <c r="I38" s="46"/>
      <c r="J38" s="35">
        <v>146740</v>
      </c>
      <c r="K38" s="35">
        <v>382791</v>
      </c>
    </row>
    <row r="39" spans="2:11" ht="12.75">
      <c r="B39" s="92" t="s">
        <v>68</v>
      </c>
      <c r="C39" s="92"/>
      <c r="D39" s="92"/>
      <c r="E39" s="94"/>
      <c r="F39" s="94"/>
      <c r="G39" s="46" t="s">
        <v>45</v>
      </c>
      <c r="H39" s="46"/>
      <c r="I39" s="46"/>
      <c r="J39" s="35">
        <v>314470</v>
      </c>
      <c r="K39" s="35">
        <v>161310</v>
      </c>
    </row>
    <row r="40" spans="2:11" ht="12.75" customHeight="1">
      <c r="B40" s="92"/>
      <c r="C40" s="92"/>
      <c r="D40" s="92"/>
      <c r="E40" s="94"/>
      <c r="F40" s="94"/>
      <c r="G40" s="95" t="s">
        <v>46</v>
      </c>
      <c r="H40" s="95"/>
      <c r="I40" s="95"/>
      <c r="J40" s="35">
        <v>304545</v>
      </c>
      <c r="K40" s="35">
        <v>132399</v>
      </c>
    </row>
    <row r="41" spans="2:11" ht="25.5" customHeight="1">
      <c r="B41" s="66" t="s">
        <v>40</v>
      </c>
      <c r="C41" s="66"/>
      <c r="D41" s="66"/>
      <c r="E41" s="34">
        <f>'[1]Cash Flow'!$F$36</f>
        <v>15413.640864831115</v>
      </c>
      <c r="F41" s="34">
        <f>'[1]Cash Flow'!$G$36</f>
        <v>27204.61925</v>
      </c>
      <c r="G41" s="95" t="s">
        <v>48</v>
      </c>
      <c r="H41" s="92"/>
      <c r="I41" s="92"/>
      <c r="J41" s="35">
        <v>209785</v>
      </c>
      <c r="K41" s="35">
        <v>197198</v>
      </c>
    </row>
    <row r="42" spans="2:12" ht="24.75" customHeight="1">
      <c r="B42" s="66" t="s">
        <v>41</v>
      </c>
      <c r="C42" s="66"/>
      <c r="D42" s="66"/>
      <c r="E42" s="34">
        <f>'[1]Cash Flow'!$F$42</f>
        <v>144064.3459127207</v>
      </c>
      <c r="F42" s="34">
        <f>'[1]Cash Flow'!$G$42</f>
        <v>488893.54777161</v>
      </c>
      <c r="G42" s="66" t="s">
        <v>75</v>
      </c>
      <c r="H42" s="46"/>
      <c r="I42" s="46"/>
      <c r="J42" s="41">
        <v>-504180</v>
      </c>
      <c r="K42" s="41">
        <v>-135991</v>
      </c>
      <c r="L42" s="42"/>
    </row>
    <row r="43" spans="2:11" ht="26.25" customHeight="1">
      <c r="B43" s="46" t="s">
        <v>38</v>
      </c>
      <c r="C43" s="46"/>
      <c r="D43" s="46"/>
      <c r="E43" s="34">
        <v>-128650</v>
      </c>
      <c r="F43" s="34">
        <f>F41-F42</f>
        <v>-461688.92852161004</v>
      </c>
      <c r="G43" s="96" t="s">
        <v>69</v>
      </c>
      <c r="H43" s="97"/>
      <c r="I43" s="98"/>
      <c r="J43" s="41">
        <v>8271</v>
      </c>
      <c r="K43" s="41">
        <v>11505</v>
      </c>
    </row>
    <row r="44" spans="2:11" ht="12.75">
      <c r="B44" s="92" t="s">
        <v>70</v>
      </c>
      <c r="C44" s="92"/>
      <c r="D44" s="92"/>
      <c r="E44" s="94"/>
      <c r="F44" s="94"/>
      <c r="G44" s="92" t="s">
        <v>52</v>
      </c>
      <c r="H44" s="92"/>
      <c r="I44" s="92"/>
      <c r="J44" s="99">
        <v>-512451</v>
      </c>
      <c r="K44" s="99">
        <v>-147496</v>
      </c>
    </row>
    <row r="45" spans="2:11" ht="12.75">
      <c r="B45" s="92"/>
      <c r="C45" s="92"/>
      <c r="D45" s="92"/>
      <c r="E45" s="94"/>
      <c r="F45" s="94"/>
      <c r="G45" s="92"/>
      <c r="H45" s="92"/>
      <c r="I45" s="92"/>
      <c r="J45" s="100"/>
      <c r="K45" s="100"/>
    </row>
    <row r="46" spans="2:11" ht="24.75" customHeight="1">
      <c r="B46" s="66" t="s">
        <v>42</v>
      </c>
      <c r="C46" s="66"/>
      <c r="D46" s="66"/>
      <c r="E46" s="34">
        <f>'[1]Cash Flow'!$F$49</f>
        <v>1460053.214202074</v>
      </c>
      <c r="F46" s="34">
        <f>'[1]Cash Flow'!$G$49</f>
        <v>1334561.45</v>
      </c>
      <c r="G46" s="82" t="s">
        <v>54</v>
      </c>
      <c r="H46" s="82"/>
      <c r="I46" s="82"/>
      <c r="J46" s="40">
        <v>-903</v>
      </c>
      <c r="K46" s="40">
        <v>-6520</v>
      </c>
    </row>
    <row r="47" spans="2:11" ht="28.5" customHeight="1">
      <c r="B47" s="66" t="s">
        <v>44</v>
      </c>
      <c r="C47" s="66"/>
      <c r="D47" s="66"/>
      <c r="E47" s="34">
        <f>'[1]Cash Flow'!$F$53</f>
        <v>114436</v>
      </c>
      <c r="F47" s="34"/>
      <c r="G47" s="101" t="s">
        <v>71</v>
      </c>
      <c r="H47" s="102"/>
      <c r="I47" s="102"/>
      <c r="J47" s="35"/>
      <c r="K47" s="35"/>
    </row>
    <row r="48" spans="2:11" ht="16.5" customHeight="1">
      <c r="B48" s="46" t="s">
        <v>38</v>
      </c>
      <c r="C48" s="46"/>
      <c r="D48" s="46"/>
      <c r="E48" s="34">
        <f>E46-E47</f>
        <v>1345617.214202074</v>
      </c>
      <c r="F48" s="34">
        <f>F46-F47</f>
        <v>1334561.45</v>
      </c>
      <c r="G48" s="102" t="s">
        <v>72</v>
      </c>
      <c r="H48" s="102"/>
      <c r="I48" s="102"/>
      <c r="J48" s="40">
        <v>-513354</v>
      </c>
      <c r="K48" s="40">
        <v>-154016</v>
      </c>
    </row>
    <row r="49" spans="2:11" ht="34.5" customHeight="1">
      <c r="B49" s="83" t="s">
        <v>47</v>
      </c>
      <c r="C49" s="83"/>
      <c r="D49" s="83"/>
      <c r="E49" s="34">
        <f>E36+E41+E46</f>
        <v>13988886.746810002</v>
      </c>
      <c r="F49" s="34">
        <f>F36+F41+F46</f>
        <v>12711582.04979971</v>
      </c>
      <c r="G49" s="101" t="s">
        <v>76</v>
      </c>
      <c r="H49" s="102"/>
      <c r="I49" s="102"/>
      <c r="J49" s="35"/>
      <c r="K49" s="35" t="s">
        <v>105</v>
      </c>
    </row>
    <row r="50" spans="2:11" ht="35.25" customHeight="1">
      <c r="B50" s="83" t="s">
        <v>49</v>
      </c>
      <c r="C50" s="83"/>
      <c r="D50" s="83"/>
      <c r="E50" s="34">
        <f>E37+E42+E47</f>
        <v>13850459.916996349</v>
      </c>
      <c r="F50" s="34">
        <f>F37+F42+F47</f>
        <v>12435410.89355161</v>
      </c>
      <c r="G50" s="80" t="s">
        <v>73</v>
      </c>
      <c r="H50" s="82"/>
      <c r="I50" s="82"/>
      <c r="J50" s="35"/>
      <c r="K50" s="35"/>
    </row>
    <row r="51" spans="2:11" ht="18" customHeight="1">
      <c r="B51" s="47" t="s">
        <v>50</v>
      </c>
      <c r="C51" s="47"/>
      <c r="D51" s="47"/>
      <c r="E51" s="34">
        <f>E49-E50</f>
        <v>138426.8298136536</v>
      </c>
      <c r="F51" s="34">
        <f>F49-F50</f>
        <v>276171.1562481001</v>
      </c>
      <c r="G51" s="82" t="s">
        <v>74</v>
      </c>
      <c r="H51" s="82"/>
      <c r="I51" s="82"/>
      <c r="J51" s="35"/>
      <c r="K51" s="35"/>
    </row>
    <row r="52" spans="2:11" ht="15" customHeight="1">
      <c r="B52" s="92" t="s">
        <v>51</v>
      </c>
      <c r="C52" s="92"/>
      <c r="D52" s="92"/>
      <c r="E52" s="94">
        <f>F56</f>
        <v>435874</v>
      </c>
      <c r="F52" s="94">
        <v>165465</v>
      </c>
      <c r="G52" s="82" t="s">
        <v>56</v>
      </c>
      <c r="H52" s="82"/>
      <c r="I52" s="82"/>
      <c r="J52" s="35"/>
      <c r="K52" s="35"/>
    </row>
    <row r="53" spans="2:11" ht="28.5" customHeight="1">
      <c r="B53" s="92"/>
      <c r="C53" s="92"/>
      <c r="D53" s="92"/>
      <c r="E53" s="94"/>
      <c r="F53" s="94"/>
      <c r="G53" s="80" t="s">
        <v>57</v>
      </c>
      <c r="H53" s="82"/>
      <c r="I53" s="82"/>
      <c r="J53" s="35"/>
      <c r="K53" s="35"/>
    </row>
    <row r="54" spans="2:11" ht="24" customHeight="1">
      <c r="B54" s="92" t="s">
        <v>53</v>
      </c>
      <c r="C54" s="92"/>
      <c r="D54" s="92"/>
      <c r="E54" s="99">
        <f>'[1]Cash Flow'!$F$65</f>
        <v>16520.37174</v>
      </c>
      <c r="F54" s="99">
        <f>-'[1]Cash Flow'!$G$66</f>
        <v>-5762</v>
      </c>
      <c r="G54" s="103"/>
      <c r="H54" s="104"/>
      <c r="I54" s="104"/>
      <c r="J54" s="16"/>
      <c r="K54" s="16"/>
    </row>
    <row r="55" spans="2:6" ht="22.5" customHeight="1">
      <c r="B55" s="92"/>
      <c r="C55" s="92"/>
      <c r="D55" s="92"/>
      <c r="E55" s="100"/>
      <c r="F55" s="100"/>
    </row>
    <row r="56" spans="2:6" ht="12.75">
      <c r="B56" s="92" t="s">
        <v>55</v>
      </c>
      <c r="C56" s="92"/>
      <c r="D56" s="92"/>
      <c r="E56" s="94">
        <f>E51+E52+E54</f>
        <v>590821.2015536536</v>
      </c>
      <c r="F56" s="94">
        <v>435874</v>
      </c>
    </row>
    <row r="57" spans="2:6" ht="12.75">
      <c r="B57" s="92"/>
      <c r="C57" s="92"/>
      <c r="D57" s="92"/>
      <c r="E57" s="94"/>
      <c r="F57" s="94"/>
    </row>
    <row r="58" ht="14.25" customHeight="1"/>
    <row r="59" spans="1:11" ht="12.75">
      <c r="A59" s="60" t="s">
        <v>58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ht="7.5" customHeight="1"/>
    <row r="61" spans="2:11" ht="12" customHeight="1">
      <c r="B61" s="27"/>
      <c r="C61" s="28"/>
      <c r="D61" s="109">
        <v>2006</v>
      </c>
      <c r="E61" s="110"/>
      <c r="F61" s="110"/>
      <c r="G61" s="111"/>
      <c r="H61" s="109">
        <v>2007</v>
      </c>
      <c r="I61" s="112"/>
      <c r="J61" s="112"/>
      <c r="K61" s="113"/>
    </row>
    <row r="62" spans="2:11" ht="27.75" customHeight="1" hidden="1">
      <c r="B62" s="29"/>
      <c r="C62" s="30"/>
      <c r="D62" s="24"/>
      <c r="E62" s="25"/>
      <c r="F62" s="25"/>
      <c r="G62" s="26"/>
      <c r="H62" s="24"/>
      <c r="I62" s="25"/>
      <c r="J62" s="25"/>
      <c r="K62" s="26"/>
    </row>
    <row r="63" spans="2:11" ht="27.75" customHeight="1">
      <c r="B63" s="31"/>
      <c r="C63" s="32"/>
      <c r="D63" s="20" t="s">
        <v>80</v>
      </c>
      <c r="E63" s="20" t="s">
        <v>81</v>
      </c>
      <c r="F63" s="20" t="s">
        <v>82</v>
      </c>
      <c r="G63" s="20" t="s">
        <v>83</v>
      </c>
      <c r="H63" s="20" t="s">
        <v>80</v>
      </c>
      <c r="I63" s="20" t="s">
        <v>81</v>
      </c>
      <c r="J63" s="20" t="s">
        <v>82</v>
      </c>
      <c r="K63" s="20" t="s">
        <v>83</v>
      </c>
    </row>
    <row r="64" spans="2:11" ht="21.75" customHeight="1">
      <c r="B64" s="22" t="s">
        <v>84</v>
      </c>
      <c r="C64" s="22"/>
      <c r="D64" s="38">
        <v>2536654</v>
      </c>
      <c r="E64" s="38"/>
      <c r="F64" s="38"/>
      <c r="G64" s="38">
        <v>2536654</v>
      </c>
      <c r="H64" s="38">
        <v>2536654</v>
      </c>
      <c r="I64" s="38"/>
      <c r="J64" s="38"/>
      <c r="K64" s="38">
        <v>2536654</v>
      </c>
    </row>
    <row r="65" spans="2:11" ht="21.75" customHeight="1">
      <c r="B65" s="22" t="s">
        <v>85</v>
      </c>
      <c r="C65" s="22"/>
      <c r="D65" s="38">
        <v>9692</v>
      </c>
      <c r="E65" s="38">
        <v>295</v>
      </c>
      <c r="F65" s="38"/>
      <c r="G65" s="38">
        <v>9987</v>
      </c>
      <c r="H65" s="38">
        <f>G65</f>
        <v>9987</v>
      </c>
      <c r="I65" s="38">
        <f>'[1]Promene na kapitalu'!$G$30</f>
        <v>420</v>
      </c>
      <c r="J65" s="38"/>
      <c r="K65" s="38">
        <f>H65+I65</f>
        <v>10407</v>
      </c>
    </row>
    <row r="66" spans="2:11" ht="30" customHeight="1">
      <c r="B66" s="22" t="s">
        <v>86</v>
      </c>
      <c r="C66" s="22"/>
      <c r="D66" s="39"/>
      <c r="E66" s="39"/>
      <c r="F66" s="39"/>
      <c r="G66" s="39"/>
      <c r="H66" s="39"/>
      <c r="I66" s="39"/>
      <c r="J66" s="39"/>
      <c r="K66" s="39"/>
    </row>
    <row r="67" spans="2:11" ht="21.75" customHeight="1">
      <c r="B67" s="22" t="s">
        <v>87</v>
      </c>
      <c r="C67" s="22"/>
      <c r="D67" s="38">
        <v>1595572</v>
      </c>
      <c r="E67" s="38"/>
      <c r="F67" s="38"/>
      <c r="G67" s="38">
        <v>1595572</v>
      </c>
      <c r="H67" s="38">
        <v>1595572</v>
      </c>
      <c r="I67" s="38"/>
      <c r="J67" s="38"/>
      <c r="K67" s="38">
        <v>1595572</v>
      </c>
    </row>
    <row r="68" spans="2:11" ht="21.75" customHeight="1">
      <c r="B68" s="22" t="s">
        <v>88</v>
      </c>
      <c r="C68" s="22"/>
      <c r="D68" s="36"/>
      <c r="E68" s="36"/>
      <c r="F68" s="36"/>
      <c r="G68" s="36"/>
      <c r="H68" s="36"/>
      <c r="I68" s="36"/>
      <c r="J68" s="36"/>
      <c r="K68" s="36"/>
    </row>
    <row r="69" spans="2:11" ht="21.75" customHeight="1">
      <c r="B69" s="22" t="s">
        <v>89</v>
      </c>
      <c r="C69" s="22"/>
      <c r="D69" s="36"/>
      <c r="E69" s="36"/>
      <c r="F69" s="36"/>
      <c r="G69" s="36"/>
      <c r="H69" s="36"/>
      <c r="I69" s="36"/>
      <c r="J69" s="36"/>
      <c r="K69" s="36"/>
    </row>
    <row r="70" spans="2:11" ht="21.75" customHeight="1">
      <c r="B70" s="22" t="s">
        <v>90</v>
      </c>
      <c r="C70" s="22"/>
      <c r="D70" s="36"/>
      <c r="E70" s="36"/>
      <c r="F70" s="36"/>
      <c r="G70" s="36"/>
      <c r="H70" s="36"/>
      <c r="I70" s="36"/>
      <c r="J70" s="36"/>
      <c r="K70" s="36"/>
    </row>
    <row r="71" spans="2:11" ht="21.75" customHeight="1">
      <c r="B71" s="22" t="s">
        <v>91</v>
      </c>
      <c r="C71" s="22"/>
      <c r="D71" s="43">
        <v>-2971546</v>
      </c>
      <c r="E71" s="43">
        <f>-'[1]P&amp;L'!$G$54</f>
        <v>-154016</v>
      </c>
      <c r="F71" s="38"/>
      <c r="G71" s="43">
        <f>D71+E71</f>
        <v>-3125562</v>
      </c>
      <c r="H71" s="43">
        <f>-'[1]BS'!$G$50</f>
        <v>-3125562</v>
      </c>
      <c r="I71" s="43">
        <f>-'[1]P&amp;L'!$F$54</f>
        <v>-513353.80698</v>
      </c>
      <c r="J71" s="38"/>
      <c r="K71" s="43">
        <f>H71+I71</f>
        <v>-3638915.80698</v>
      </c>
    </row>
    <row r="72" spans="2:11" ht="21.75" customHeight="1">
      <c r="B72" s="23" t="s">
        <v>92</v>
      </c>
      <c r="C72" s="23"/>
      <c r="D72" s="36"/>
      <c r="E72" s="36"/>
      <c r="F72" s="36"/>
      <c r="G72" s="36"/>
      <c r="H72" s="36"/>
      <c r="I72" s="36"/>
      <c r="J72" s="36"/>
      <c r="K72" s="36"/>
    </row>
    <row r="73" spans="2:11" ht="21.75" customHeight="1">
      <c r="B73" s="23" t="s">
        <v>93</v>
      </c>
      <c r="C73" s="10"/>
      <c r="D73" s="38">
        <f>D64+D65+D67+D71</f>
        <v>1170372</v>
      </c>
      <c r="E73" s="43">
        <f>E65+E71</f>
        <v>-153721</v>
      </c>
      <c r="F73" s="38"/>
      <c r="G73" s="38">
        <f>D73+E73</f>
        <v>1016651</v>
      </c>
      <c r="H73" s="38">
        <f>H64+H65+H67+H71</f>
        <v>1016651</v>
      </c>
      <c r="I73" s="44">
        <f>I65+I71</f>
        <v>-512933.80698</v>
      </c>
      <c r="J73" s="38"/>
      <c r="K73" s="38">
        <f>H73+I73</f>
        <v>503717.19302</v>
      </c>
    </row>
    <row r="74" spans="1:11" ht="31.5" customHeight="1">
      <c r="A74" s="33"/>
      <c r="B74" s="23" t="s">
        <v>97</v>
      </c>
      <c r="C74" s="23"/>
      <c r="D74" s="9"/>
      <c r="E74" s="9"/>
      <c r="F74" s="9"/>
      <c r="G74" s="9"/>
      <c r="H74" s="9"/>
      <c r="I74" s="9"/>
      <c r="J74" s="9"/>
      <c r="K74" s="9"/>
    </row>
    <row r="75" spans="1:11" ht="20.25" customHeight="1">
      <c r="A75" s="106"/>
      <c r="B75" s="106"/>
      <c r="C75" s="21"/>
      <c r="D75" s="13"/>
      <c r="E75" s="13"/>
      <c r="F75" s="13"/>
      <c r="G75" s="13"/>
      <c r="H75" s="13"/>
      <c r="I75" s="13"/>
      <c r="J75" s="13"/>
      <c r="K75" s="13"/>
    </row>
    <row r="76" ht="12.75" hidden="1">
      <c r="G76" s="42"/>
    </row>
    <row r="77" spans="2:11" ht="83.25" customHeight="1">
      <c r="B77" s="107" t="s">
        <v>107</v>
      </c>
      <c r="C77" s="107"/>
      <c r="D77" s="107"/>
      <c r="E77" s="107"/>
      <c r="F77" s="107"/>
      <c r="G77" s="107"/>
      <c r="H77" s="107"/>
      <c r="I77" s="107"/>
      <c r="J77" s="107"/>
      <c r="K77" s="107"/>
    </row>
    <row r="78" spans="2:11" ht="11.25" customHeight="1" hidden="1">
      <c r="B78" s="17"/>
      <c r="C78" s="18"/>
      <c r="D78" s="18"/>
      <c r="E78" s="18"/>
      <c r="F78" s="18"/>
      <c r="G78" s="18"/>
      <c r="H78" s="18"/>
      <c r="I78" s="18"/>
      <c r="J78" s="18"/>
      <c r="K78" s="18"/>
    </row>
    <row r="79" spans="2:11" ht="39" customHeight="1">
      <c r="B79" s="108" t="s">
        <v>94</v>
      </c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 ht="12.75" customHeight="1">
      <c r="B80" s="105" t="s">
        <v>103</v>
      </c>
      <c r="C80" s="105"/>
      <c r="D80" s="105"/>
      <c r="E80" s="105"/>
      <c r="F80" s="105"/>
      <c r="G80" s="105"/>
      <c r="H80" s="105"/>
      <c r="I80" s="105"/>
      <c r="J80" s="105"/>
      <c r="K80" s="105"/>
    </row>
    <row r="81" spans="2:11" ht="12.75"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82" spans="2:11" ht="12.75">
      <c r="B82" s="105"/>
      <c r="C82" s="105"/>
      <c r="D82" s="105"/>
      <c r="E82" s="105"/>
      <c r="F82" s="105"/>
      <c r="G82" s="105"/>
      <c r="H82" s="105"/>
      <c r="I82" s="105"/>
      <c r="J82" s="105"/>
      <c r="K82" s="105"/>
    </row>
    <row r="83" spans="2:11" ht="12.75">
      <c r="B83" s="105"/>
      <c r="C83" s="105"/>
      <c r="D83" s="105"/>
      <c r="E83" s="105"/>
      <c r="F83" s="105"/>
      <c r="G83" s="105"/>
      <c r="H83" s="105"/>
      <c r="I83" s="105"/>
      <c r="J83" s="105"/>
      <c r="K83" s="105"/>
    </row>
    <row r="84" spans="2:11" ht="12.75">
      <c r="B84" s="105"/>
      <c r="C84" s="105"/>
      <c r="D84" s="105"/>
      <c r="E84" s="105"/>
      <c r="F84" s="105"/>
      <c r="G84" s="105"/>
      <c r="H84" s="105"/>
      <c r="I84" s="105"/>
      <c r="J84" s="105"/>
      <c r="K84" s="105"/>
    </row>
    <row r="85" spans="2:11" ht="12.75">
      <c r="B85" s="105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2:11" ht="2.25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2:11" ht="3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24.75" customHeight="1">
      <c r="B88" s="115" t="s">
        <v>78</v>
      </c>
      <c r="C88" s="115"/>
      <c r="D88" s="115"/>
      <c r="E88" s="115"/>
      <c r="F88" s="115"/>
      <c r="G88" s="115"/>
      <c r="H88" s="115"/>
      <c r="I88" s="115"/>
      <c r="J88" s="115"/>
      <c r="K88" s="115"/>
    </row>
    <row r="89" spans="2:11" ht="12.75" customHeight="1">
      <c r="B89" s="116" t="s">
        <v>104</v>
      </c>
      <c r="C89" s="116"/>
      <c r="D89" s="116"/>
      <c r="E89" s="116"/>
      <c r="F89" s="116"/>
      <c r="G89" s="116"/>
      <c r="H89" s="116"/>
      <c r="I89" s="116"/>
      <c r="J89" s="116"/>
      <c r="K89" s="116"/>
    </row>
    <row r="90" spans="2:11" ht="14.25" customHeight="1">
      <c r="B90" s="116"/>
      <c r="C90" s="116"/>
      <c r="D90" s="116"/>
      <c r="E90" s="116"/>
      <c r="F90" s="116"/>
      <c r="G90" s="116"/>
      <c r="H90" s="116"/>
      <c r="I90" s="116"/>
      <c r="J90" s="116"/>
      <c r="K90" s="116"/>
    </row>
    <row r="91" spans="2:11" ht="12.75" customHeight="1">
      <c r="B91" s="117" t="s">
        <v>95</v>
      </c>
      <c r="C91" s="117"/>
      <c r="D91" s="117"/>
      <c r="E91" s="117"/>
      <c r="F91" s="117"/>
      <c r="G91" s="117"/>
      <c r="H91" s="117"/>
      <c r="I91" s="117"/>
      <c r="J91" s="117"/>
      <c r="K91" s="117"/>
    </row>
    <row r="92" spans="2:11" ht="12.75">
      <c r="B92" s="117"/>
      <c r="C92" s="117"/>
      <c r="D92" s="117"/>
      <c r="E92" s="117"/>
      <c r="F92" s="117"/>
      <c r="G92" s="117"/>
      <c r="H92" s="117"/>
      <c r="I92" s="117"/>
      <c r="J92" s="117"/>
      <c r="K92" s="117"/>
    </row>
    <row r="93" spans="2:11" ht="62.25" customHeight="1"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2:11" ht="9.75" customHeight="1" hidden="1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12.75">
      <c r="B95" s="2"/>
      <c r="C95" s="2"/>
      <c r="D95" s="2"/>
      <c r="E95" s="2"/>
      <c r="F95" s="12"/>
      <c r="G95" s="2"/>
      <c r="H95" s="51" t="s">
        <v>59</v>
      </c>
      <c r="I95" s="118"/>
      <c r="J95" s="118"/>
      <c r="K95" s="118"/>
    </row>
    <row r="96" spans="2:11" ht="12.75">
      <c r="B96" s="2"/>
      <c r="C96" s="2"/>
      <c r="D96" s="2"/>
      <c r="E96" s="2"/>
      <c r="F96" s="12"/>
      <c r="G96" s="2"/>
      <c r="H96" s="50" t="s">
        <v>102</v>
      </c>
      <c r="I96" s="50"/>
      <c r="J96" s="50"/>
      <c r="K96" s="50"/>
    </row>
    <row r="97" spans="2:11" ht="9" customHeight="1">
      <c r="B97" s="2"/>
      <c r="C97" s="2"/>
      <c r="D97" s="2"/>
      <c r="E97" s="2"/>
      <c r="F97" s="12"/>
      <c r="G97" s="2"/>
      <c r="H97" s="1"/>
      <c r="I97" s="1"/>
      <c r="J97" s="1"/>
      <c r="K97" s="1"/>
    </row>
    <row r="98" spans="2:11" ht="12.75" customHeight="1" hidden="1">
      <c r="B98" s="114" t="s">
        <v>96</v>
      </c>
      <c r="C98" s="114"/>
      <c r="D98" s="114"/>
      <c r="E98" s="114"/>
      <c r="F98" s="114"/>
      <c r="G98" s="114"/>
      <c r="H98" s="114"/>
      <c r="I98" s="114"/>
      <c r="J98" s="114"/>
      <c r="K98" s="114"/>
    </row>
    <row r="99" spans="2:11" ht="12.75" customHeight="1" hidden="1"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2:11" ht="24" customHeight="1" hidden="1"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2:11" ht="65.25" customHeight="1" hidden="1"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ht="12.75" hidden="1"/>
    <row r="103" ht="12.75" hidden="1"/>
  </sheetData>
  <sheetProtection/>
  <mergeCells count="121">
    <mergeCell ref="B98:K101"/>
    <mergeCell ref="H96:K96"/>
    <mergeCell ref="B88:K88"/>
    <mergeCell ref="B89:K90"/>
    <mergeCell ref="B91:K93"/>
    <mergeCell ref="H95:K95"/>
    <mergeCell ref="B80:K86"/>
    <mergeCell ref="A75:B75"/>
    <mergeCell ref="B77:K77"/>
    <mergeCell ref="B79:K79"/>
    <mergeCell ref="A59:K59"/>
    <mergeCell ref="D61:G61"/>
    <mergeCell ref="H61:K61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29:I29"/>
    <mergeCell ref="B24:D24"/>
    <mergeCell ref="G24:I24"/>
    <mergeCell ref="B25:D25"/>
    <mergeCell ref="G25:I25"/>
    <mergeCell ref="B26:D26"/>
    <mergeCell ref="G26:I26"/>
    <mergeCell ref="K21:K22"/>
    <mergeCell ref="B22:D22"/>
    <mergeCell ref="B23:D23"/>
    <mergeCell ref="G23:I23"/>
    <mergeCell ref="B21:D21"/>
    <mergeCell ref="G21:I22"/>
    <mergeCell ref="B17:D18"/>
    <mergeCell ref="E17:E18"/>
    <mergeCell ref="G17:I17"/>
    <mergeCell ref="G18:I18"/>
    <mergeCell ref="F17:F18"/>
    <mergeCell ref="J21:J22"/>
    <mergeCell ref="B14:D14"/>
    <mergeCell ref="B15:D15"/>
    <mergeCell ref="G15:I15"/>
    <mergeCell ref="G14:I14"/>
    <mergeCell ref="B16:D16"/>
    <mergeCell ref="G16:I16"/>
    <mergeCell ref="B9:K9"/>
    <mergeCell ref="B11:K11"/>
    <mergeCell ref="B12:D12"/>
    <mergeCell ref="G12:I12"/>
    <mergeCell ref="B13:D13"/>
    <mergeCell ref="G13:I13"/>
    <mergeCell ref="H6:I6"/>
    <mergeCell ref="J6:K6"/>
    <mergeCell ref="B7:C7"/>
    <mergeCell ref="D7:G7"/>
    <mergeCell ref="H7:I7"/>
    <mergeCell ref="J7:K7"/>
    <mergeCell ref="B19:D19"/>
    <mergeCell ref="G19:I19"/>
    <mergeCell ref="B20:D20"/>
    <mergeCell ref="G20:I20"/>
    <mergeCell ref="B1:K1"/>
    <mergeCell ref="B2:K2"/>
    <mergeCell ref="B3:K3"/>
    <mergeCell ref="B5:K5"/>
    <mergeCell ref="B6:C6"/>
    <mergeCell ref="D6:G6"/>
  </mergeCells>
  <printOptions/>
  <pageMargins left="1.32" right="0.748031496062992" top="0.090551181" bottom="0.090551181" header="0.511811023622047" footer="0.511811023622047"/>
  <pageSetup horizontalDpi="300" verticalDpi="300" orientation="landscape" paperSize="9" scale="62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2008-06-02T11:44:24Z</cp:lastPrinted>
  <dcterms:created xsi:type="dcterms:W3CDTF">2007-02-12T13:02:25Z</dcterms:created>
  <dcterms:modified xsi:type="dcterms:W3CDTF">2008-06-19T12:37:23Z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