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<sst xmlns="http://schemas.openxmlformats.org/spreadsheetml/2006/main" count="132" uniqueCount="129">
  <si>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</si>
  <si>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30.06.2008.</t>
  </si>
  <si>
    <t>HYPO ALPE-ADRIA-BANK AD BEOGRAD</t>
  </si>
  <si>
    <t>I ОСНОВНИ ПОДАЦИ</t>
  </si>
  <si>
    <t>1. скраћени назив:</t>
  </si>
  <si>
    <t>3. матични број:</t>
  </si>
  <si>
    <t>2. адреса:</t>
  </si>
  <si>
    <t>Bulevar Mihajla Pupina 6, Novi Beograd</t>
  </si>
  <si>
    <t>4. ПИБ:</t>
  </si>
  <si>
    <t xml:space="preserve">II ФИНАНСИЈСКИ ИЗВЕШТАЈИ </t>
  </si>
  <si>
    <t>БИЛАНС СТАЊА (у 000 дин)</t>
  </si>
  <si>
    <t>АКТИВА</t>
  </si>
  <si>
    <t>ПАСИВА</t>
  </si>
  <si>
    <t>Готовина и готовински еквиваленти</t>
  </si>
  <si>
    <t>ОБАВЕЗЕ</t>
  </si>
  <si>
    <t>Депозити код централне банке и ХОВ које се могу рефинанс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</si>
  <si>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</si>
  <si>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</si>
  <si>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</si>
  <si>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камату и накнаду</t>
  </si>
  <si>
    <t>Обавезе по основу ХОВ</t>
  </si>
  <si>
    <t>Пласмани банкама у земљи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</si>
  <si>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</si>
  <si>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</si>
  <si>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</si>
  <si>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се тргује</t>
  </si>
  <si>
    <t>Обавезе по основу сталних средстава намењених продаји        и сред пословања које се обуставља</t>
  </si>
  <si>
    <t>Улагања у ХОВ које се држе 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</si>
  <si>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</si>
  <si>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</si>
  <si>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</si>
  <si>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 разграничења</t>
  </si>
  <si>
    <t>Стална средства намењена продаји и средства пословања које се обуставља</t>
  </si>
  <si>
    <t>Одложене пореске обавезе</t>
  </si>
  <si>
    <t>Потраживања за више плаћен порез на добитак</t>
  </si>
  <si>
    <t>УКУПНО ОБАВЕЗЕ</t>
  </si>
  <si>
    <t>Гудвил</t>
  </si>
  <si>
    <t>КАПИТАЛ</t>
  </si>
  <si>
    <t>Нематеријална улагања</t>
  </si>
  <si>
    <t>Акцијски и остали капитал</t>
  </si>
  <si>
    <t>Инвестиционе некретнине</t>
  </si>
  <si>
    <t xml:space="preserve">Резерве </t>
  </si>
  <si>
    <t>Основна средства</t>
  </si>
  <si>
    <t>Акумулирана добит / губитак</t>
  </si>
  <si>
    <t>Остала средства и АВР</t>
  </si>
  <si>
    <t>УКУПНО КАПИТАЛ</t>
  </si>
  <si>
    <t>Одложена пореска средства</t>
  </si>
  <si>
    <t>УКУПНО ПАСИВА</t>
  </si>
  <si>
    <t>Губитак изнад износа капитала</t>
  </si>
  <si>
    <t>ВАНБИЛАНСНЕ ПОЗИЦИЈЕ</t>
  </si>
  <si>
    <t>УКУПНА АКТИВА</t>
  </si>
  <si>
    <t>БИЛАНС УСПЕХА  (у 000 дин)</t>
  </si>
  <si>
    <t>ПРИХОДИ И РАСХОДИ РЕДОВНОГ ПОСЛОВАЊА</t>
  </si>
  <si>
    <t>Приходи од камата</t>
  </si>
  <si>
    <t>Раходи од камата</t>
  </si>
  <si>
    <t>Добитак / губит. по основу камата</t>
  </si>
  <si>
    <t>Приходи од накнада и провизија</t>
  </si>
  <si>
    <t>Расходи од накнада и провизија</t>
  </si>
  <si>
    <t>Доб./ губ. по основу нак. и пров.</t>
  </si>
  <si>
    <t>Нето добитак / губитак од продаје 
ХОВ и учешћа</t>
  </si>
  <si>
    <t>Нето приходи / расходи од курсних разлика</t>
  </si>
  <si>
    <t>Приходи од дививиденди и учешћа</t>
  </si>
  <si>
    <t>Остали пословни приходи</t>
  </si>
  <si>
    <t>Расходи индиректних отписа пласмана и резервисања</t>
  </si>
  <si>
    <t>Остали пословни расходи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</si>
  <si>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</si>
  <si>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</si>
  <si>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/  ГУБИТАК ИЗ РЕДОВНОГ ПОСЛОВАЊА</t>
  </si>
  <si>
    <t>ДОБИТАК / ГУБИТАК ИЗ ПОСЛОВАЊА КОЈЕ СЕ ОБУСТАВЉА</t>
  </si>
  <si>
    <t>ДОБИТАК / ГУБИТАК ПЕРИОДА ПРЕ ОПОРЕЗИВАЊА</t>
  </si>
  <si>
    <t>Порез на добит</t>
  </si>
  <si>
    <t>Добитак од креираних одложених порeских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</si>
  <si>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</si>
  <si>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</si>
  <si>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</si>
  <si>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</si>
  <si>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ИЗВЕШТАЈ О ТОКОВИМА ГОТОВИНЕ ( у 000 дин)</t>
  </si>
  <si>
    <t>А. ТОКОВИ ГОТОВИНЕ ИЗ
ПОСЛОВНИХ АКТИВНОСТИ</t>
  </si>
  <si>
    <t>I Приливи гот. из пословних активности</t>
  </si>
  <si>
    <t>II Одливи гот. из пословних активности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</si>
  <si>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</si>
  <si>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</si>
  <si>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V Повећање пласмана и смањење узетих депозита</t>
  </si>
  <si>
    <t>VI Нето прилив / одлив готов. из посл. актив. пре пореза на добит</t>
  </si>
  <si>
    <t>VII Нето прилив/одлив готов. из пословних aктивности</t>
  </si>
  <si>
    <t>Б. ТОКОВИ ГОТОВИНЕ ИЗ
АКТИВНОСТИ ИНВЕСТИРАЊА</t>
  </si>
  <si>
    <t>I Приливи готов. из активности инвест.</t>
  </si>
  <si>
    <t>II Одливи готов. из активности инвест.</t>
  </si>
  <si>
    <t>III Нето прилив / одлив готовине из активности инвестирања</t>
  </si>
  <si>
    <t>В. ТОКОВИ ГОТОВИНЕ ИЗ
АКТИВНОСТИ ФИНАНСИРАЊА</t>
  </si>
  <si>
    <t>I Приливи готов. из активности финанс.</t>
  </si>
  <si>
    <t>II Одливи готов. из активности финанс.</t>
  </si>
  <si>
    <t>III Нето прилив / одлив готовине по 
основу ХОВ</t>
  </si>
  <si>
    <t>IV Нето прилив / одлив готовине из активности финансирања</t>
  </si>
  <si>
    <t>Г.СВЕГА НЕТО ПРИЛИВИ ГОТОВИНЕ</t>
  </si>
  <si>
    <t>Д.СВЕГА НЕТО ОДЛИВИ ГОТОВИНЕ</t>
  </si>
  <si>
    <t>Ђ./Е .НЕТО ПОВЕЋАЊЕ/СМАЊЕЊЕ ГОТ.</t>
  </si>
  <si>
    <t>Ж. ГОТОВИНА НА ПОЧЕТКУ ГОДИНЕ</t>
  </si>
  <si>
    <t>З./И. ПОЗИТ. / НЕГАТ. КУРСНЕ РАЗЛИКЕ</t>
  </si>
  <si>
    <t>Ј. ГОТОВИНА НА КРАЈУ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</si>
  <si>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</si>
  <si>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</si>
  <si>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</si>
  <si>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</si>
  <si>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
ПЕРИОДА</t>
  </si>
  <si>
    <t>Стање на почетку 
ПЕРИОДА</t>
  </si>
  <si>
    <t>Акцијски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</si>
  <si>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</si>
  <si>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</si>
  <si>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</si>
  <si>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</si>
  <si>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</si>
  <si>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</si>
  <si>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</si>
  <si>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</si>
  <si>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</si>
  <si>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
висине капитала</t>
  </si>
  <si>
    <r>
      <t xml:space="preserve">
III MIŠLJENJE REVIZORA  O FINANSIJSKIM IZVEŠTAJIMA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Prema mišljenu nezavisnog revizora KPMG d.o.o Beograd za Godišnji izveštaj 31.12.2007:
"finansijski izveštaji prikazuju istinito i objektivno finansijsko stanje Hypo Alpe-Adria Bank ad Beograd , na dan 31.12.2007 god, rezultate poslovanja  i tokove gotovine za godinu koja se završava na taj dan, i sastavljeni su u skladu sa Zakonom o računovodstvu i reviziji Republike Srbije (Sl. glasnik RS 46/2006), Zakonom o bankama (Sl. glasnik RS 107/2005) i ostalim relevantnim podzakonskim aktima Narodne banke Srbije."</t>
    </r>
  </si>
  <si>
    <t>IV ZNAČAJNE PROMENE PRAVNOG I FINANSIJSKOG POLOŽAJA DRUŠTVA I DRUGE VAŽNE PROMENE PODATAKA SADRŽANIH U PROSPEKTU ZA DISTRIBUCIJU HOV</t>
  </si>
  <si>
    <r>
      <t xml:space="preserve">
U toku 2008. godine Banka je uvećala akcionarski kapital izdavanjem: 
XXV </t>
    </r>
    <r>
      <rPr>
        <sz val="8"/>
        <rFont val="Arial"/>
        <family val="2"/>
      </rPr>
      <t>emisije akcija</t>
    </r>
    <r>
      <rPr>
        <sz val="8"/>
        <rFont val="Arial"/>
        <family val="0"/>
      </rPr>
      <t xml:space="preserve"> unapred poznatim kupcima, po Rešenju Komisije za hartije od vrednosti br 4/0-06-900/6-08 od 17.03.2008.godine. 
</t>
    </r>
    <r>
      <rPr>
        <sz val="8"/>
        <rFont val="Arial"/>
        <family val="2"/>
      </rPr>
      <t xml:space="preserve">Dana 20.03.2008. godine izvršeno je uknjižavanje u Centralni registar XXV emisije običnih akcija u vrednosti od 650.004.000,00 dinara, odnosno 325.002 komada običnih akcija CFI kod: ESVUFR i ISIN broj: RSHYPOE68424, pojedinačne nominalne vrednosti 2.000,00 dinara.    
Celokupnu emisiju je otkupila HYPO ALPE-ADRIA-BANK INTERNATIONAL AG Klagenfurt, Austrija, 9020 Klagenfurt, Alpen-Adria-Platz 1. 
Kapital HYPO ALPE-ADRIA-BANK a.d. Beograd povećan je po osnovu izdavanja XXV emisije akcija za 2.925.018.000,00 dinara (650.004.000,00 dinara akcionarski kapital i 2.275.014.000,00 dinara emisiona premija).  
XXVI emisije akcija unapred poznatim kupcima, po Rešenju Komisije za hartije od vrednosti br 4/0-06-3392/6-08 od 11.06.2008.godine. 
Dana 12.06.2008. godine izvršeno je uknjižavanje u Centralni registar XXVI emisije običnih akcija u vrednosti od 658.294.000,00 dinara, odnosno 329.147 komada običnih akcija CFI kod: ESVUFR i ISIN broj: RSHYPOE68424, pojedinačne nominalne vrednosti 2.000,00 dinara.    
Celokupnu emisiju je otkupila HYPO ALPE-ADRIA-BANK INTERNATIONAL AG Klagenfurt, Austrija, 9020 Klagenfurt, Alpen-Adria-Platz 1. 
Kapital HYPO ALPE-ADRIA-BANK a.d. Beograd povećan je po osnovu izdavanja XXVI emisije akcija za 2.797.749.500,00 dinara 
(658.294.000,00 dinara akcionarski kapital i 2.139.455.500,00 dinara emisiona premija).                                                      </t>
    </r>
    <r>
      <rPr>
        <b/>
        <sz val="8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</t>
    </r>
  </si>
  <si>
    <r>
      <t xml:space="preserve">
Ukupan iznos uzetih </t>
    </r>
    <r>
      <rPr>
        <b/>
        <sz val="8"/>
        <rFont val="Arial"/>
        <family val="2"/>
      </rPr>
      <t>subordiniranih kredita</t>
    </r>
    <r>
      <rPr>
        <sz val="8"/>
        <rFont val="Arial"/>
        <family val="0"/>
      </rPr>
      <t xml:space="preserve">  na dan 30.06.2008. iznosi din 15.751.218.800,00   od čega 
EUR 50.000.000,00  uzet u 2005. godini sa dospećem 15.12.2013.god  
CHF 20.000.000,00 je uzet u 2006. godini sa dospećem 20. 01.2016   
EUR  137.000.000,00 je uzte u 2006. godini sa dospećem 20.01.2016.godine. 
                                                                                                                                                   </t>
    </r>
  </si>
  <si>
    <r>
      <t xml:space="preserve">
Ukupan iznos  </t>
    </r>
    <r>
      <rPr>
        <b/>
        <sz val="8"/>
        <rFont val="Arial"/>
        <family val="2"/>
      </rPr>
      <t>uzetih kredita</t>
    </r>
    <r>
      <rPr>
        <sz val="8"/>
        <rFont val="Arial"/>
        <family val="0"/>
      </rPr>
      <t xml:space="preserve">  na dan 30.06.2008. iznosi din 23.468.618.100 od čega: 
CHF  200.000.000,00 je uzet u 2007. godini sa dospećem 22.12.2008.
CHF     5.000.000,00 je uzet u 2005. godini sa dospećem 17.02.2015.
EUR   50.000.000,00 je uzet u 2007. godini sa dospećem 12.03.2015.
EUR   55.000.000,00 je uzet u 2006. godini sa dospećem  29.06.2016
CHF   44.000.000,00 je uzet u 2006. godini sa dospećem   29.06.2016
CHF   60.000.000,00 je uzet u 2007. godini sa dospećem   29.06.2016
</t>
    </r>
  </si>
  <si>
    <t>V VREME I MESTO GDE SE MOŽE IZVRŠITI UVID U KOMPLETAN GODIŠNJI RAČUN</t>
  </si>
  <si>
    <r>
      <t xml:space="preserve">Uvid se može izvršiti svakog radnog dana </t>
    </r>
    <r>
      <rPr>
        <b/>
        <sz val="8"/>
        <rFont val="Arial"/>
        <family val="2"/>
      </rPr>
      <t>od 9 - 12 časova u sedištu društva</t>
    </r>
  </si>
  <si>
    <r>
      <t xml:space="preserve">NAPOMENA
</t>
    </r>
    <r>
      <rPr>
        <b/>
        <i/>
        <sz val="8"/>
        <rFont val="Arial"/>
        <family val="2"/>
      </rPr>
      <t xml:space="preserve">Banka će objaviti revidirane finansijske izveštaje na veb site :  www.hypo-alpe-adria.co.yu 
</t>
    </r>
  </si>
  <si>
    <t>Predsednik Izvršnog odbora banke</t>
  </si>
  <si>
    <t>Vladimir Čupić</t>
  </si>
  <si>
    <t>Ćlan Izvršnog odbora banke</t>
  </si>
  <si>
    <t>Rade Vojnović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</si>
</sst>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#\);0"/>
    <numFmt numFmtId="165" formatCode="#;\(#\);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3" fontId="8" fillId="0" borderId="12" xfId="15" applyNumberFormat="1" applyFont="1" applyBorder="1" applyAlignment="1">
      <alignment/>
    </xf>
    <xf numFmtId="3" fontId="9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165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9.140625" style="2" customWidth="1"/>
    <col min="2" max="2" width="14.28125" style="2" customWidth="1"/>
    <col min="3" max="3" width="8.8515625" style="2" customWidth="1"/>
    <col min="4" max="4" width="10.28125" style="2" customWidth="1"/>
    <col min="5" max="5" width="10.00390625" style="2" customWidth="1"/>
    <col min="6" max="6" width="9.140625" style="2" customWidth="1"/>
    <col min="7" max="7" width="9.28125" style="2" customWidth="1"/>
    <col min="8" max="8" width="8.8515625" style="2" customWidth="1"/>
    <col min="9" max="9" width="10.28125" style="2" customWidth="1"/>
    <col min="10" max="10" width="9.57421875" style="2" customWidth="1"/>
    <col min="11" max="15" width="9.140625" style="2" customWidth="1"/>
    <col min="16" max="17" width="9.57421875" style="2" bestFit="1" customWidth="1"/>
    <col min="18" max="16384" width="9.140625" style="2" customWidth="1"/>
  </cols>
  <sheetData>
    <row r="1" spans="1:10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12" customHeight="1">
      <c r="J5" s="6"/>
    </row>
    <row r="6" spans="1:10" ht="12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ht="12" customHeight="1">
      <c r="A7" s="8" t="s">
        <v>4</v>
      </c>
      <c r="B7" s="8"/>
      <c r="C7" s="9"/>
      <c r="D7" s="9"/>
      <c r="E7" s="9"/>
      <c r="F7" s="9"/>
      <c r="G7" s="8" t="s">
        <v>5</v>
      </c>
      <c r="H7" s="8"/>
      <c r="I7" s="9">
        <v>7726716</v>
      </c>
      <c r="J7" s="9"/>
    </row>
    <row r="8" spans="1:10" ht="12" customHeight="1">
      <c r="A8" s="8" t="s">
        <v>6</v>
      </c>
      <c r="B8" s="8"/>
      <c r="C8" s="10" t="s">
        <v>7</v>
      </c>
      <c r="D8" s="11"/>
      <c r="E8" s="11"/>
      <c r="F8" s="12"/>
      <c r="G8" s="8" t="s">
        <v>8</v>
      </c>
      <c r="H8" s="8"/>
      <c r="I8" s="10">
        <v>100228215</v>
      </c>
      <c r="J8" s="12"/>
    </row>
    <row r="9" spans="1:10" ht="12" customHeight="1">
      <c r="A9"/>
      <c r="B9"/>
      <c r="C9"/>
      <c r="D9"/>
      <c r="E9"/>
      <c r="F9"/>
      <c r="G9"/>
      <c r="H9"/>
      <c r="I9"/>
      <c r="J9"/>
    </row>
    <row r="10" spans="1:10" ht="12" customHeight="1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" customHeight="1">
      <c r="A11"/>
      <c r="B11"/>
      <c r="C11"/>
      <c r="D11"/>
      <c r="E11"/>
      <c r="F11"/>
      <c r="G11"/>
      <c r="H11"/>
      <c r="I11"/>
      <c r="J11"/>
    </row>
    <row r="12" spans="1:10" ht="12" customHeight="1">
      <c r="A12" s="14" t="s">
        <v>10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" customHeight="1">
      <c r="A13" s="15" t="s">
        <v>11</v>
      </c>
      <c r="B13" s="15"/>
      <c r="C13" s="15"/>
      <c r="D13" s="16">
        <v>39447</v>
      </c>
      <c r="E13" s="16">
        <v>39629</v>
      </c>
      <c r="F13" s="17" t="s">
        <v>12</v>
      </c>
      <c r="G13" s="17"/>
      <c r="H13" s="17"/>
      <c r="I13" s="16">
        <v>39447</v>
      </c>
      <c r="J13" s="16">
        <v>39629</v>
      </c>
    </row>
    <row r="14" spans="1:10" ht="15" customHeight="1">
      <c r="A14" s="18" t="s">
        <v>13</v>
      </c>
      <c r="B14" s="19"/>
      <c r="C14" s="19"/>
      <c r="D14" s="20">
        <v>2412803</v>
      </c>
      <c r="E14" s="20">
        <v>9705204</v>
      </c>
      <c r="F14" s="21" t="s">
        <v>14</v>
      </c>
      <c r="G14" s="21"/>
      <c r="H14" s="21"/>
      <c r="I14" s="22"/>
      <c r="J14" s="22"/>
    </row>
    <row r="15" spans="1:10" ht="12" customHeight="1">
      <c r="A15" s="18" t="s">
        <v>15</v>
      </c>
      <c r="B15" s="18"/>
      <c r="C15" s="18"/>
      <c r="D15" s="23">
        <v>60525663</v>
      </c>
      <c r="E15" s="23">
        <v>44532363</v>
      </c>
      <c r="F15" s="19" t="s">
        <v>16</v>
      </c>
      <c r="G15" s="19"/>
      <c r="H15" s="19"/>
      <c r="I15" s="20">
        <v>7459245</v>
      </c>
      <c r="J15" s="20">
        <v>4601390</v>
      </c>
    </row>
    <row r="16" spans="1:10" ht="12" customHeight="1">
      <c r="A16" s="18"/>
      <c r="B16" s="18"/>
      <c r="C16" s="18"/>
      <c r="D16" s="23"/>
      <c r="E16" s="23"/>
      <c r="F16" s="19" t="s">
        <v>17</v>
      </c>
      <c r="G16" s="19"/>
      <c r="H16" s="19"/>
      <c r="I16" s="20">
        <v>87529516</v>
      </c>
      <c r="J16" s="20">
        <v>73246753</v>
      </c>
    </row>
    <row r="17" spans="1:10" ht="13.5" customHeight="1">
      <c r="A17" s="18"/>
      <c r="B17" s="18"/>
      <c r="C17" s="18"/>
      <c r="D17" s="23"/>
      <c r="E17" s="23"/>
      <c r="F17" s="19" t="s">
        <v>18</v>
      </c>
      <c r="G17" s="19"/>
      <c r="H17" s="19"/>
      <c r="I17" s="20">
        <v>17657</v>
      </c>
      <c r="J17" s="20">
        <v>33979</v>
      </c>
    </row>
    <row r="18" spans="1:10" ht="12" customHeight="1">
      <c r="A18" s="18" t="s">
        <v>19</v>
      </c>
      <c r="B18" s="19"/>
      <c r="C18" s="19"/>
      <c r="D18" s="20">
        <v>442058</v>
      </c>
      <c r="E18" s="20">
        <v>492533</v>
      </c>
      <c r="F18" s="19" t="s">
        <v>20</v>
      </c>
      <c r="G18" s="19"/>
      <c r="H18" s="19"/>
      <c r="I18" s="20">
        <v>2587340</v>
      </c>
      <c r="J18" s="20">
        <v>2725757</v>
      </c>
    </row>
    <row r="19" spans="1:10" ht="12" customHeight="1">
      <c r="A19" s="19" t="s">
        <v>21</v>
      </c>
      <c r="B19" s="19"/>
      <c r="C19" s="19"/>
      <c r="D19" s="20">
        <v>3805200</v>
      </c>
      <c r="E19" s="20">
        <v>7772937</v>
      </c>
      <c r="F19" s="19" t="s">
        <v>22</v>
      </c>
      <c r="G19" s="19"/>
      <c r="H19" s="19"/>
      <c r="I19" s="20">
        <v>0</v>
      </c>
      <c r="J19" s="20">
        <v>0</v>
      </c>
    </row>
    <row r="20" spans="1:10" ht="23.25" customHeight="1">
      <c r="A20" s="19" t="s">
        <v>23</v>
      </c>
      <c r="B20" s="19"/>
      <c r="C20" s="19"/>
      <c r="D20" s="20">
        <v>62960666</v>
      </c>
      <c r="E20" s="20">
        <v>58381138</v>
      </c>
      <c r="F20" s="24" t="s">
        <v>24</v>
      </c>
      <c r="G20" s="25"/>
      <c r="H20" s="25"/>
      <c r="I20" s="20">
        <v>73917</v>
      </c>
      <c r="J20" s="20">
        <v>0</v>
      </c>
    </row>
    <row r="21" spans="1:10" ht="45" customHeight="1">
      <c r="A21" s="18" t="s">
        <v>25</v>
      </c>
      <c r="B21" s="19"/>
      <c r="C21" s="19"/>
      <c r="D21" s="20">
        <v>532305</v>
      </c>
      <c r="E21" s="20">
        <v>121418</v>
      </c>
      <c r="F21" s="24" t="s">
        <v>26</v>
      </c>
      <c r="G21" s="25"/>
      <c r="H21" s="25"/>
      <c r="I21" s="20">
        <v>0</v>
      </c>
      <c r="J21" s="20">
        <v>0</v>
      </c>
    </row>
    <row r="22" spans="1:10" ht="12" customHeight="1">
      <c r="A22" s="18" t="s">
        <v>27</v>
      </c>
      <c r="B22" s="19"/>
      <c r="C22" s="19"/>
      <c r="D22" s="20">
        <v>138154</v>
      </c>
      <c r="E22" s="20">
        <v>115017</v>
      </c>
      <c r="F22" s="26" t="s">
        <v>28</v>
      </c>
      <c r="G22" s="26"/>
      <c r="H22" s="26"/>
      <c r="I22" s="20">
        <v>375951</v>
      </c>
      <c r="J22" s="20">
        <v>379321</v>
      </c>
    </row>
    <row r="23" spans="1:10" ht="12" customHeight="1">
      <c r="A23" s="18" t="s">
        <v>29</v>
      </c>
      <c r="B23" s="19"/>
      <c r="C23" s="19"/>
      <c r="D23" s="23">
        <v>322249</v>
      </c>
      <c r="E23" s="23">
        <v>327240</v>
      </c>
      <c r="F23" s="19" t="s">
        <v>30</v>
      </c>
      <c r="G23" s="19"/>
      <c r="H23" s="19"/>
      <c r="I23" s="20">
        <v>225615</v>
      </c>
      <c r="J23" s="20">
        <v>285988</v>
      </c>
    </row>
    <row r="24" spans="1:10" ht="20.25" customHeight="1">
      <c r="A24" s="19"/>
      <c r="B24" s="19"/>
      <c r="C24" s="19"/>
      <c r="D24" s="23"/>
      <c r="E24" s="23"/>
      <c r="F24" s="18" t="s">
        <v>31</v>
      </c>
      <c r="G24" s="19"/>
      <c r="H24" s="19"/>
      <c r="I24" s="20">
        <v>16696680</v>
      </c>
      <c r="J24" s="20">
        <v>17199534</v>
      </c>
    </row>
    <row r="25" spans="1:10" ht="23.25" customHeight="1">
      <c r="A25" s="24" t="s">
        <v>32</v>
      </c>
      <c r="B25" s="24"/>
      <c r="C25" s="24"/>
      <c r="D25" s="20">
        <v>4614</v>
      </c>
      <c r="E25" s="20">
        <v>4388</v>
      </c>
      <c r="F25" s="18" t="s">
        <v>33</v>
      </c>
      <c r="G25" s="18"/>
      <c r="H25" s="18"/>
      <c r="I25" s="20">
        <v>31925</v>
      </c>
      <c r="J25" s="20">
        <v>31925</v>
      </c>
    </row>
    <row r="26" spans="1:10" ht="25.5" customHeight="1">
      <c r="A26" s="24" t="s">
        <v>34</v>
      </c>
      <c r="B26" s="24"/>
      <c r="C26" s="24"/>
      <c r="D26" s="20">
        <v>0</v>
      </c>
      <c r="E26" s="20">
        <v>83994</v>
      </c>
      <c r="F26" s="21" t="s">
        <v>35</v>
      </c>
      <c r="G26" s="21"/>
      <c r="H26" s="21"/>
      <c r="I26" s="27">
        <f>SUM(I15:I25)</f>
        <v>114997846</v>
      </c>
      <c r="J26" s="27">
        <f>SUM(J15:J25)</f>
        <v>98504647</v>
      </c>
    </row>
    <row r="27" spans="1:10" ht="12" customHeight="1">
      <c r="A27" s="24" t="s">
        <v>36</v>
      </c>
      <c r="B27" s="24"/>
      <c r="C27" s="24"/>
      <c r="D27" s="20">
        <v>0</v>
      </c>
      <c r="E27" s="20">
        <v>0</v>
      </c>
      <c r="F27" s="21" t="s">
        <v>37</v>
      </c>
      <c r="G27" s="21"/>
      <c r="H27" s="21"/>
      <c r="I27" s="28"/>
      <c r="J27" s="28"/>
    </row>
    <row r="28" spans="1:10" ht="12" customHeight="1">
      <c r="A28" s="25" t="s">
        <v>38</v>
      </c>
      <c r="B28" s="25"/>
      <c r="C28" s="25"/>
      <c r="D28" s="20">
        <v>294642</v>
      </c>
      <c r="E28" s="20">
        <v>287614</v>
      </c>
      <c r="F28" s="19" t="s">
        <v>39</v>
      </c>
      <c r="G28" s="19"/>
      <c r="H28" s="19"/>
      <c r="I28" s="20">
        <v>15016448</v>
      </c>
      <c r="J28" s="20">
        <v>20739216</v>
      </c>
    </row>
    <row r="29" spans="1:10" ht="12" customHeight="1">
      <c r="A29" s="25" t="s">
        <v>40</v>
      </c>
      <c r="B29" s="25"/>
      <c r="C29" s="25"/>
      <c r="D29" s="20">
        <v>79270</v>
      </c>
      <c r="E29" s="20">
        <v>78251</v>
      </c>
      <c r="F29" s="19" t="s">
        <v>41</v>
      </c>
      <c r="G29" s="19"/>
      <c r="H29" s="19"/>
      <c r="I29" s="20">
        <v>2058681</v>
      </c>
      <c r="J29" s="20">
        <v>3444161</v>
      </c>
    </row>
    <row r="30" spans="1:10" ht="12" customHeight="1">
      <c r="A30" s="25" t="s">
        <v>42</v>
      </c>
      <c r="B30" s="25"/>
      <c r="C30" s="25"/>
      <c r="D30" s="20">
        <v>1631939</v>
      </c>
      <c r="E30" s="20">
        <v>1503196</v>
      </c>
      <c r="F30" s="19" t="s">
        <v>43</v>
      </c>
      <c r="G30" s="19"/>
      <c r="H30" s="19"/>
      <c r="I30" s="20">
        <v>1385533</v>
      </c>
      <c r="J30" s="20">
        <v>1201090</v>
      </c>
    </row>
    <row r="31" spans="1:10" ht="14.25" customHeight="1">
      <c r="A31" s="25" t="s">
        <v>44</v>
      </c>
      <c r="B31" s="25"/>
      <c r="C31" s="25"/>
      <c r="D31" s="20">
        <v>308945</v>
      </c>
      <c r="E31" s="20">
        <v>483821</v>
      </c>
      <c r="F31" s="21" t="s">
        <v>45</v>
      </c>
      <c r="G31" s="21"/>
      <c r="H31" s="21"/>
      <c r="I31" s="27">
        <f>SUM(I28:I30)</f>
        <v>18460662</v>
      </c>
      <c r="J31" s="27">
        <f>SUM(J28:J30)</f>
        <v>25384467</v>
      </c>
    </row>
    <row r="32" spans="1:10" ht="12" customHeight="1">
      <c r="A32" s="25" t="s">
        <v>46</v>
      </c>
      <c r="B32" s="25"/>
      <c r="C32" s="25"/>
      <c r="D32" s="20">
        <v>0</v>
      </c>
      <c r="E32" s="20">
        <v>0</v>
      </c>
      <c r="F32" s="21" t="s">
        <v>47</v>
      </c>
      <c r="G32" s="21"/>
      <c r="H32" s="21"/>
      <c r="I32" s="27">
        <f>+I26+I31</f>
        <v>133458508</v>
      </c>
      <c r="J32" s="27">
        <f>+J26+J31</f>
        <v>123889114</v>
      </c>
    </row>
    <row r="33" spans="1:10" ht="15" customHeight="1">
      <c r="A33" s="25" t="s">
        <v>48</v>
      </c>
      <c r="B33" s="25"/>
      <c r="C33" s="25"/>
      <c r="D33" s="20">
        <v>0</v>
      </c>
      <c r="E33" s="20">
        <v>0</v>
      </c>
      <c r="F33" s="21" t="s">
        <v>49</v>
      </c>
      <c r="G33" s="21"/>
      <c r="H33" s="21"/>
      <c r="I33" s="27">
        <v>72641875</v>
      </c>
      <c r="J33" s="27">
        <v>89155059</v>
      </c>
    </row>
    <row r="34" spans="1:10" ht="12" customHeight="1">
      <c r="A34" s="29" t="s">
        <v>50</v>
      </c>
      <c r="B34" s="30"/>
      <c r="C34" s="31"/>
      <c r="D34" s="27">
        <f>SUM(D14:D33)</f>
        <v>133458508</v>
      </c>
      <c r="E34" s="27">
        <f>SUM(E14:E33)</f>
        <v>123889114</v>
      </c>
      <c r="F34" s="32"/>
      <c r="G34" s="32"/>
      <c r="H34" s="32"/>
      <c r="I34" s="33"/>
      <c r="J34" s="33"/>
    </row>
    <row r="35" spans="1:10" ht="12" customHeight="1">
      <c r="A35" s="34"/>
      <c r="B35" s="34"/>
      <c r="C35" s="34"/>
      <c r="D35" s="35"/>
      <c r="E35" s="35"/>
      <c r="F35"/>
      <c r="G35"/>
      <c r="H35"/>
      <c r="I35" s="33"/>
      <c r="J35" s="33"/>
    </row>
    <row r="36" spans="1:10" ht="12" customHeight="1">
      <c r="A36" s="36"/>
      <c r="B36" s="36"/>
      <c r="C36" s="36"/>
      <c r="D36" s="35"/>
      <c r="E36" s="35"/>
      <c r="F36" s="37"/>
      <c r="G36" s="37"/>
      <c r="H36" s="37"/>
      <c r="I36" s="37"/>
      <c r="J36" s="37"/>
    </row>
    <row r="37" spans="1:10" ht="12" customHeight="1">
      <c r="A37" s="36"/>
      <c r="B37" s="36"/>
      <c r="C37" s="36"/>
      <c r="D37" s="35"/>
      <c r="E37" s="35"/>
      <c r="F37" s="37"/>
      <c r="G37" s="37"/>
      <c r="H37" s="37"/>
      <c r="I37" s="37"/>
      <c r="J37" s="37"/>
    </row>
    <row r="38" spans="1:10" ht="12" customHeight="1">
      <c r="A38"/>
      <c r="B38"/>
      <c r="C38"/>
      <c r="D38"/>
      <c r="E38"/>
      <c r="F38" s="37"/>
      <c r="G38" s="37"/>
      <c r="H38" s="37"/>
      <c r="I38" s="37"/>
      <c r="J38" s="37"/>
    </row>
    <row r="39" spans="1:10" ht="19.5" customHeight="1">
      <c r="A39" s="38" t="s">
        <v>51</v>
      </c>
      <c r="B39" s="38"/>
      <c r="C39" s="38"/>
      <c r="D39" s="38"/>
      <c r="E39" s="38"/>
      <c r="F39" s="37"/>
      <c r="G39" s="37"/>
      <c r="H39" s="37"/>
      <c r="I39" s="37"/>
      <c r="J39" s="37"/>
    </row>
    <row r="40" spans="1:10" ht="21.75" customHeight="1">
      <c r="A40" s="39" t="s">
        <v>52</v>
      </c>
      <c r="B40" s="39"/>
      <c r="C40" s="39"/>
      <c r="D40" s="16">
        <v>39263</v>
      </c>
      <c r="E40" s="16">
        <v>39629</v>
      </c>
      <c r="F40" s="37"/>
      <c r="G40" s="37"/>
      <c r="H40" s="37"/>
      <c r="I40" s="37"/>
      <c r="J40" s="37"/>
    </row>
    <row r="41" spans="1:10" ht="14.25" customHeight="1">
      <c r="A41" s="40" t="s">
        <v>53</v>
      </c>
      <c r="B41" s="41"/>
      <c r="C41" s="42"/>
      <c r="D41" s="20">
        <v>3845099</v>
      </c>
      <c r="E41" s="20">
        <v>4936557</v>
      </c>
      <c r="F41" s="37"/>
      <c r="G41" s="37"/>
      <c r="H41" s="37"/>
      <c r="I41" s="37"/>
      <c r="J41" s="37"/>
    </row>
    <row r="42" spans="1:10" ht="15" customHeight="1">
      <c r="A42" s="40" t="s">
        <v>54</v>
      </c>
      <c r="B42" s="41"/>
      <c r="C42" s="42"/>
      <c r="D42" s="20">
        <v>2354862</v>
      </c>
      <c r="E42" s="20">
        <v>2769832</v>
      </c>
      <c r="F42" s="37"/>
      <c r="G42" s="37"/>
      <c r="H42" s="37"/>
      <c r="I42" s="37"/>
      <c r="J42" s="37"/>
    </row>
    <row r="43" spans="1:10" ht="12" customHeight="1">
      <c r="A43" s="43" t="s">
        <v>55</v>
      </c>
      <c r="B43" s="44"/>
      <c r="C43" s="45"/>
      <c r="D43" s="27">
        <f>+D41-D42</f>
        <v>1490237</v>
      </c>
      <c r="E43" s="27">
        <f>+E41-E42</f>
        <v>2166725</v>
      </c>
      <c r="F43" s="37"/>
      <c r="G43" s="37"/>
      <c r="H43" s="37"/>
      <c r="I43" s="37"/>
      <c r="J43" s="37"/>
    </row>
    <row r="44" spans="1:5" ht="15" customHeight="1">
      <c r="A44" s="46" t="s">
        <v>56</v>
      </c>
      <c r="B44" s="47"/>
      <c r="C44" s="48"/>
      <c r="D44" s="20">
        <v>473128</v>
      </c>
      <c r="E44" s="20">
        <v>802075</v>
      </c>
    </row>
    <row r="45" spans="1:5" ht="16.5" customHeight="1">
      <c r="A45" s="46" t="s">
        <v>57</v>
      </c>
      <c r="B45" s="47"/>
      <c r="C45" s="48"/>
      <c r="D45" s="20">
        <v>29638</v>
      </c>
      <c r="E45" s="20">
        <v>28481</v>
      </c>
    </row>
    <row r="46" spans="1:5" ht="15" customHeight="1">
      <c r="A46" s="49" t="s">
        <v>58</v>
      </c>
      <c r="B46" s="50"/>
      <c r="C46" s="51"/>
      <c r="D46" s="27">
        <f>+D44-D45</f>
        <v>443490</v>
      </c>
      <c r="E46" s="27">
        <f>+E44-E45</f>
        <v>773594</v>
      </c>
    </row>
    <row r="47" spans="1:5" ht="24" customHeight="1">
      <c r="A47" s="52" t="s">
        <v>59</v>
      </c>
      <c r="B47" s="47"/>
      <c r="C47" s="48"/>
      <c r="D47" s="20">
        <v>21292</v>
      </c>
      <c r="E47" s="20">
        <v>14199</v>
      </c>
    </row>
    <row r="48" spans="1:5" ht="21.75" customHeight="1">
      <c r="A48" s="53" t="s">
        <v>60</v>
      </c>
      <c r="B48" s="54"/>
      <c r="C48" s="55"/>
      <c r="D48" s="56">
        <v>619698</v>
      </c>
      <c r="E48" s="57">
        <v>-122487</v>
      </c>
    </row>
    <row r="49" spans="1:5" ht="14.25" customHeight="1">
      <c r="A49" s="46" t="s">
        <v>61</v>
      </c>
      <c r="B49" s="47"/>
      <c r="C49" s="48"/>
      <c r="D49" s="20">
        <v>67754</v>
      </c>
      <c r="E49" s="20">
        <v>0</v>
      </c>
    </row>
    <row r="50" spans="1:5" ht="14.25" customHeight="1">
      <c r="A50" s="58" t="s">
        <v>62</v>
      </c>
      <c r="B50" s="58"/>
      <c r="C50" s="58"/>
      <c r="D50" s="59">
        <v>3843677</v>
      </c>
      <c r="E50" s="59">
        <v>2810343</v>
      </c>
    </row>
    <row r="51" spans="1:5" ht="20.25" customHeight="1">
      <c r="A51" s="60" t="s">
        <v>63</v>
      </c>
      <c r="B51" s="61"/>
      <c r="C51" s="62"/>
      <c r="D51" s="56">
        <v>3720868</v>
      </c>
      <c r="E51" s="56">
        <v>3473168</v>
      </c>
    </row>
    <row r="52" spans="1:5" ht="16.5" customHeight="1">
      <c r="A52" s="40" t="s">
        <v>64</v>
      </c>
      <c r="B52" s="41"/>
      <c r="C52" s="42"/>
      <c r="D52" s="20">
        <v>1720217</v>
      </c>
      <c r="E52" s="20">
        <v>1571408</v>
      </c>
    </row>
    <row r="53" spans="1:9" ht="20.25" customHeight="1">
      <c r="A53" s="63" t="s">
        <v>65</v>
      </c>
      <c r="B53" s="64"/>
      <c r="C53" s="65"/>
      <c r="D53" s="66">
        <f>2048662+15073</f>
        <v>2063735</v>
      </c>
      <c r="E53" s="66">
        <v>5547909</v>
      </c>
      <c r="G53" s="67"/>
      <c r="I53" s="67"/>
    </row>
    <row r="54" spans="1:7" ht="21" customHeight="1">
      <c r="A54" s="68" t="s">
        <v>66</v>
      </c>
      <c r="B54" s="69"/>
      <c r="C54" s="70"/>
      <c r="D54" s="66">
        <f>2436883+10056</f>
        <v>2446939</v>
      </c>
      <c r="E54" s="66">
        <v>4944617</v>
      </c>
      <c r="G54" s="67"/>
    </row>
    <row r="55" spans="1:5" ht="27" customHeight="1">
      <c r="A55" s="71" t="s">
        <v>67</v>
      </c>
      <c r="B55" s="72"/>
      <c r="C55" s="73"/>
      <c r="D55" s="74">
        <f>+D43+D46+D47+D48+D49+D50-D51-D52+D53-D54</f>
        <v>661859</v>
      </c>
      <c r="E55" s="74">
        <f>+E43+E46+E47+E48+E49+E50-E51-E52+E53-E54</f>
        <v>1201090</v>
      </c>
    </row>
    <row r="56" spans="1:5" ht="21.75" customHeight="1">
      <c r="A56" s="75" t="s">
        <v>68</v>
      </c>
      <c r="B56" s="76"/>
      <c r="C56" s="77"/>
      <c r="D56" s="78">
        <v>0</v>
      </c>
      <c r="E56" s="78">
        <v>0</v>
      </c>
    </row>
    <row r="57" spans="1:5" ht="25.5" customHeight="1">
      <c r="A57" s="79" t="s">
        <v>69</v>
      </c>
      <c r="B57" s="79"/>
      <c r="C57" s="79"/>
      <c r="D57" s="80">
        <f>SUM(D55:D56)</f>
        <v>661859</v>
      </c>
      <c r="E57" s="80">
        <f>SUM(E55:E56)</f>
        <v>1201090</v>
      </c>
    </row>
    <row r="58" spans="1:5" ht="16.5" customHeight="1">
      <c r="A58" s="81" t="s">
        <v>70</v>
      </c>
      <c r="B58" s="82"/>
      <c r="C58" s="83"/>
      <c r="D58" s="84">
        <v>0</v>
      </c>
      <c r="E58" s="84">
        <v>0</v>
      </c>
    </row>
    <row r="59" spans="1:5" ht="57" customHeight="1">
      <c r="A59" s="68" t="s">
        <v>71</v>
      </c>
      <c r="B59" s="69"/>
      <c r="C59" s="70"/>
      <c r="D59" s="84">
        <v>0</v>
      </c>
      <c r="E59" s="84">
        <v>0</v>
      </c>
    </row>
    <row r="60" spans="1:5" ht="16.5" customHeight="1">
      <c r="A60" s="85" t="s">
        <v>72</v>
      </c>
      <c r="B60" s="85"/>
      <c r="C60" s="85"/>
      <c r="D60" s="74">
        <f>+D57-D58-D59</f>
        <v>661859</v>
      </c>
      <c r="E60" s="74">
        <f>+E57-E58-E59</f>
        <v>1201090</v>
      </c>
    </row>
    <row r="61" spans="1:5" ht="13.5" customHeight="1">
      <c r="A61" s="86" t="s">
        <v>73</v>
      </c>
      <c r="B61" s="87"/>
      <c r="C61" s="88"/>
      <c r="D61" s="89"/>
      <c r="E61" s="89"/>
    </row>
    <row r="62" spans="1:5" ht="15.75" customHeight="1">
      <c r="A62" s="85" t="s">
        <v>74</v>
      </c>
      <c r="B62" s="85"/>
      <c r="C62" s="85"/>
      <c r="D62" s="90">
        <v>113</v>
      </c>
      <c r="E62" s="90">
        <v>208</v>
      </c>
    </row>
    <row r="63" spans="1:5" ht="25.5" customHeight="1">
      <c r="A63" s="85" t="s">
        <v>75</v>
      </c>
      <c r="B63" s="85"/>
      <c r="C63" s="85"/>
      <c r="D63" s="91"/>
      <c r="E63" s="91"/>
    </row>
    <row r="64" spans="1:5" ht="11.25">
      <c r="A64" s="92"/>
      <c r="B64" s="92"/>
      <c r="C64" s="92"/>
      <c r="D64" s="92"/>
      <c r="E64" s="92"/>
    </row>
    <row r="65" spans="1:5" ht="11.25">
      <c r="A65" s="92"/>
      <c r="B65" s="92"/>
      <c r="C65" s="92"/>
      <c r="D65" s="92"/>
      <c r="E65" s="92"/>
    </row>
    <row r="66" spans="1:5" ht="11.25">
      <c r="A66" s="92"/>
      <c r="B66" s="92"/>
      <c r="C66" s="92"/>
      <c r="D66" s="92"/>
      <c r="E66" s="92"/>
    </row>
    <row r="69" spans="1:5" ht="12">
      <c r="A69" s="93" t="s">
        <v>76</v>
      </c>
      <c r="B69" s="93"/>
      <c r="C69" s="93"/>
      <c r="D69" s="93"/>
      <c r="E69" s="93"/>
    </row>
    <row r="70" spans="1:5" ht="12">
      <c r="A70" s="94"/>
      <c r="B70" s="94"/>
      <c r="C70" s="94"/>
      <c r="D70" s="94"/>
      <c r="E70" s="94"/>
    </row>
    <row r="71" spans="1:5" ht="28.5" customHeight="1">
      <c r="A71" s="95" t="s">
        <v>77</v>
      </c>
      <c r="B71" s="95"/>
      <c r="C71" s="95"/>
      <c r="D71" s="16">
        <v>39263</v>
      </c>
      <c r="E71" s="16">
        <v>39629</v>
      </c>
    </row>
    <row r="72" spans="1:5" ht="21" customHeight="1">
      <c r="A72" s="52" t="s">
        <v>78</v>
      </c>
      <c r="B72" s="47"/>
      <c r="C72" s="48"/>
      <c r="D72" s="84">
        <v>4573607</v>
      </c>
      <c r="E72" s="84">
        <v>7608937</v>
      </c>
    </row>
    <row r="73" spans="1:10" ht="18" customHeight="1">
      <c r="A73" s="52" t="s">
        <v>79</v>
      </c>
      <c r="B73" s="47"/>
      <c r="C73" s="48"/>
      <c r="D73" s="57">
        <v>-2520512</v>
      </c>
      <c r="E73" s="57">
        <v>-6131667</v>
      </c>
      <c r="G73" s="96"/>
      <c r="H73" s="92"/>
      <c r="I73" s="97"/>
      <c r="J73" s="97"/>
    </row>
    <row r="74" spans="1:5" ht="35.25" customHeight="1">
      <c r="A74" s="60" t="s">
        <v>80</v>
      </c>
      <c r="B74" s="98"/>
      <c r="C74" s="99"/>
      <c r="D74" s="74">
        <f>+D72+D73</f>
        <v>2053095</v>
      </c>
      <c r="E74" s="74">
        <f>+E72+E73</f>
        <v>1477270</v>
      </c>
    </row>
    <row r="75" spans="1:5" ht="22.5" customHeight="1">
      <c r="A75" s="60" t="s">
        <v>81</v>
      </c>
      <c r="B75" s="98"/>
      <c r="C75" s="99"/>
      <c r="D75" s="100">
        <v>49325376</v>
      </c>
      <c r="E75" s="100">
        <v>27206479</v>
      </c>
    </row>
    <row r="76" spans="1:5" ht="23.25" customHeight="1">
      <c r="A76" s="60" t="s">
        <v>82</v>
      </c>
      <c r="B76" s="98"/>
      <c r="C76" s="99"/>
      <c r="D76" s="57">
        <v>-25617363</v>
      </c>
      <c r="E76" s="57">
        <v>-557142</v>
      </c>
    </row>
    <row r="77" spans="1:5" ht="25.5" customHeight="1">
      <c r="A77" s="101" t="s">
        <v>83</v>
      </c>
      <c r="B77" s="102"/>
      <c r="C77" s="103"/>
      <c r="D77" s="74">
        <f>+D75+D76+D74</f>
        <v>25761108</v>
      </c>
      <c r="E77" s="74">
        <f>+E75+E76+E74</f>
        <v>28126607</v>
      </c>
    </row>
    <row r="78" spans="1:5" ht="24" customHeight="1">
      <c r="A78" s="101" t="s">
        <v>84</v>
      </c>
      <c r="B78" s="102"/>
      <c r="C78" s="103"/>
      <c r="D78" s="74">
        <v>25753908</v>
      </c>
      <c r="E78" s="74">
        <v>28042613</v>
      </c>
    </row>
    <row r="79" spans="1:5" ht="24" customHeight="1">
      <c r="A79" s="104" t="s">
        <v>85</v>
      </c>
      <c r="B79" s="105"/>
      <c r="C79" s="106"/>
      <c r="D79" s="84"/>
      <c r="E79" s="84"/>
    </row>
    <row r="80" spans="1:5" ht="16.5" customHeight="1">
      <c r="A80" s="60" t="s">
        <v>86</v>
      </c>
      <c r="B80" s="98"/>
      <c r="C80" s="99"/>
      <c r="D80" s="84">
        <v>1133</v>
      </c>
      <c r="E80" s="84">
        <v>3822</v>
      </c>
    </row>
    <row r="81" spans="1:5" ht="15.75" customHeight="1">
      <c r="A81" s="60" t="s">
        <v>87</v>
      </c>
      <c r="B81" s="98"/>
      <c r="C81" s="99"/>
      <c r="D81" s="107">
        <v>-306856</v>
      </c>
      <c r="E81" s="107">
        <v>-92140</v>
      </c>
    </row>
    <row r="82" spans="1:5" ht="26.25" customHeight="1">
      <c r="A82" s="101" t="s">
        <v>88</v>
      </c>
      <c r="B82" s="102"/>
      <c r="C82" s="103"/>
      <c r="D82" s="107">
        <f>+D81+D80</f>
        <v>-305723</v>
      </c>
      <c r="E82" s="107">
        <f>+E81+E80</f>
        <v>-88318</v>
      </c>
    </row>
    <row r="83" spans="1:5" ht="21.75" customHeight="1">
      <c r="A83" s="95" t="s">
        <v>89</v>
      </c>
      <c r="B83" s="95"/>
      <c r="C83" s="95"/>
      <c r="D83" s="84"/>
      <c r="E83" s="84"/>
    </row>
    <row r="84" spans="1:5" ht="11.25">
      <c r="A84" s="53" t="s">
        <v>90</v>
      </c>
      <c r="B84" s="108"/>
      <c r="C84" s="109"/>
      <c r="D84" s="84">
        <v>0</v>
      </c>
      <c r="E84" s="84">
        <v>5861185</v>
      </c>
    </row>
    <row r="85" spans="1:5" ht="11.25">
      <c r="A85" s="52" t="s">
        <v>91</v>
      </c>
      <c r="B85" s="110"/>
      <c r="C85" s="111"/>
      <c r="D85" s="107">
        <v>-4127708</v>
      </c>
      <c r="E85" s="107">
        <v>-26414762</v>
      </c>
    </row>
    <row r="86" spans="1:5" ht="21" customHeight="1">
      <c r="A86" s="112" t="s">
        <v>92</v>
      </c>
      <c r="B86" s="113"/>
      <c r="C86" s="114"/>
      <c r="D86" s="115">
        <v>0</v>
      </c>
      <c r="E86" s="115">
        <v>0</v>
      </c>
    </row>
    <row r="87" spans="1:5" ht="24" customHeight="1">
      <c r="A87" s="116" t="s">
        <v>93</v>
      </c>
      <c r="B87" s="117"/>
      <c r="C87" s="117"/>
      <c r="D87" s="107">
        <f>+D84+D85+D86</f>
        <v>-4127708</v>
      </c>
      <c r="E87" s="107">
        <f>+E85+E84</f>
        <v>-20553577</v>
      </c>
    </row>
    <row r="88" spans="1:5" ht="14.25" customHeight="1">
      <c r="A88" s="118" t="s">
        <v>94</v>
      </c>
      <c r="B88" s="50"/>
      <c r="C88" s="51"/>
      <c r="D88" s="84">
        <f>+D72+D75+D80+D84</f>
        <v>53900116</v>
      </c>
      <c r="E88" s="84">
        <f>+E72+E75+E80+E84</f>
        <v>40680423</v>
      </c>
    </row>
    <row r="89" spans="1:7" ht="15" customHeight="1">
      <c r="A89" s="95" t="s">
        <v>95</v>
      </c>
      <c r="B89" s="119"/>
      <c r="C89" s="119"/>
      <c r="D89" s="57">
        <v>-32579639</v>
      </c>
      <c r="E89" s="57">
        <f>+E73+E76+E81+E85-83994</f>
        <v>-33279705</v>
      </c>
      <c r="G89" s="67"/>
    </row>
    <row r="90" spans="1:5" ht="15.75" customHeight="1">
      <c r="A90" s="95" t="s">
        <v>96</v>
      </c>
      <c r="B90" s="119"/>
      <c r="C90" s="119"/>
      <c r="D90" s="74">
        <f>+D88+D89</f>
        <v>21320477</v>
      </c>
      <c r="E90" s="74">
        <f>+E88+E89</f>
        <v>7400718</v>
      </c>
    </row>
    <row r="91" spans="1:7" ht="13.5" customHeight="1">
      <c r="A91" s="118" t="s">
        <v>97</v>
      </c>
      <c r="B91" s="50"/>
      <c r="C91" s="51"/>
      <c r="D91" s="84">
        <v>1470349</v>
      </c>
      <c r="E91" s="84">
        <v>2412803</v>
      </c>
      <c r="G91" s="67"/>
    </row>
    <row r="92" spans="1:5" ht="17.25" customHeight="1">
      <c r="A92" s="95" t="s">
        <v>98</v>
      </c>
      <c r="B92" s="95"/>
      <c r="C92" s="95"/>
      <c r="D92" s="84">
        <v>112191</v>
      </c>
      <c r="E92" s="57">
        <f>129375-237692</f>
        <v>-108317</v>
      </c>
    </row>
    <row r="93" spans="1:5" ht="15" customHeight="1">
      <c r="A93" s="95" t="s">
        <v>99</v>
      </c>
      <c r="B93" s="95"/>
      <c r="C93" s="95"/>
      <c r="D93" s="74">
        <f>SUM(D91:D92)+D90</f>
        <v>22903017</v>
      </c>
      <c r="E93" s="74">
        <f>SUM(E91:E92)+E90</f>
        <v>9705204</v>
      </c>
    </row>
    <row r="99" spans="1:10" ht="12">
      <c r="A99" s="120" t="s">
        <v>100</v>
      </c>
      <c r="B99" s="120"/>
      <c r="C99" s="120"/>
      <c r="D99" s="120"/>
      <c r="E99" s="120"/>
      <c r="F99" s="120"/>
      <c r="G99" s="120"/>
      <c r="H99" s="120"/>
      <c r="I99" s="120"/>
      <c r="J99" s="120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1.25">
      <c r="A101" s="121"/>
      <c r="B101" s="122"/>
      <c r="C101" s="123">
        <v>39263</v>
      </c>
      <c r="D101" s="124"/>
      <c r="E101" s="124"/>
      <c r="F101" s="125"/>
      <c r="G101" s="126">
        <v>39629</v>
      </c>
      <c r="H101" s="127"/>
      <c r="I101" s="127"/>
      <c r="J101" s="128"/>
    </row>
    <row r="102" spans="1:10" ht="29.25">
      <c r="A102" s="129"/>
      <c r="B102" s="130"/>
      <c r="C102" s="131" t="s">
        <v>101</v>
      </c>
      <c r="D102" s="131" t="s">
        <v>102</v>
      </c>
      <c r="E102" s="131" t="s">
        <v>103</v>
      </c>
      <c r="F102" s="131" t="s">
        <v>104</v>
      </c>
      <c r="G102" s="131" t="s">
        <v>105</v>
      </c>
      <c r="H102" s="131" t="s">
        <v>102</v>
      </c>
      <c r="I102" s="131" t="s">
        <v>103</v>
      </c>
      <c r="J102" s="131" t="s">
        <v>104</v>
      </c>
    </row>
    <row r="103" spans="1:10" ht="18" customHeight="1">
      <c r="A103" s="132" t="s">
        <v>106</v>
      </c>
      <c r="B103" s="133"/>
      <c r="C103" s="134">
        <v>11683848</v>
      </c>
      <c r="D103" s="135"/>
      <c r="E103" s="135">
        <v>0</v>
      </c>
      <c r="F103" s="136">
        <f>+C103+D103-E103</f>
        <v>11683848</v>
      </c>
      <c r="G103" s="137">
        <f>+F103</f>
        <v>11683848</v>
      </c>
      <c r="H103" s="137">
        <v>1850058</v>
      </c>
      <c r="I103" s="135">
        <v>0</v>
      </c>
      <c r="J103" s="138">
        <f>+G103+H103-I103</f>
        <v>13533906</v>
      </c>
    </row>
    <row r="104" spans="1:10" ht="17.25" customHeight="1">
      <c r="A104" s="132" t="s">
        <v>107</v>
      </c>
      <c r="B104" s="133"/>
      <c r="C104" s="139">
        <v>0</v>
      </c>
      <c r="D104" s="135"/>
      <c r="E104" s="135"/>
      <c r="F104" s="138">
        <f aca="true" t="shared" si="0" ref="F104:F111">+C104+D104-E104</f>
        <v>0</v>
      </c>
      <c r="G104" s="135">
        <f aca="true" t="shared" si="1" ref="G104:G112">+F104</f>
        <v>0</v>
      </c>
      <c r="H104" s="135"/>
      <c r="I104" s="135"/>
      <c r="J104" s="138">
        <f aca="true" t="shared" si="2" ref="J104:J112">+G104+H104-I104</f>
        <v>0</v>
      </c>
    </row>
    <row r="105" spans="1:10" ht="18.75" customHeight="1">
      <c r="A105" s="140" t="s">
        <v>108</v>
      </c>
      <c r="B105" s="141"/>
      <c r="C105" s="139">
        <v>0</v>
      </c>
      <c r="D105" s="139"/>
      <c r="E105" s="139"/>
      <c r="F105" s="138">
        <f t="shared" si="0"/>
        <v>0</v>
      </c>
      <c r="G105" s="135">
        <f t="shared" si="1"/>
        <v>0</v>
      </c>
      <c r="H105" s="139"/>
      <c r="I105" s="139"/>
      <c r="J105" s="138">
        <f t="shared" si="2"/>
        <v>0</v>
      </c>
    </row>
    <row r="106" spans="1:10" ht="19.5" customHeight="1">
      <c r="A106" s="140" t="s">
        <v>109</v>
      </c>
      <c r="B106" s="141"/>
      <c r="C106" s="139">
        <v>894680</v>
      </c>
      <c r="D106" s="139"/>
      <c r="E106" s="139"/>
      <c r="F106" s="138">
        <f t="shared" si="0"/>
        <v>894680</v>
      </c>
      <c r="G106" s="135">
        <f t="shared" si="1"/>
        <v>894680</v>
      </c>
      <c r="H106" s="139">
        <v>6310630</v>
      </c>
      <c r="I106" s="139"/>
      <c r="J106" s="138">
        <f t="shared" si="2"/>
        <v>7205310</v>
      </c>
    </row>
    <row r="107" spans="1:10" ht="18.75" customHeight="1">
      <c r="A107" s="132" t="s">
        <v>110</v>
      </c>
      <c r="B107" s="133"/>
      <c r="C107" s="139">
        <v>1262865</v>
      </c>
      <c r="D107" s="139">
        <v>795641</v>
      </c>
      <c r="E107" s="139"/>
      <c r="F107" s="138">
        <f t="shared" si="0"/>
        <v>2058506</v>
      </c>
      <c r="G107" s="135">
        <f t="shared" si="1"/>
        <v>2058506</v>
      </c>
      <c r="H107" s="139">
        <v>1385533</v>
      </c>
      <c r="I107" s="139"/>
      <c r="J107" s="138">
        <f t="shared" si="2"/>
        <v>3444039</v>
      </c>
    </row>
    <row r="108" spans="1:10" ht="17.25" customHeight="1">
      <c r="A108" s="132" t="s">
        <v>111</v>
      </c>
      <c r="B108" s="133"/>
      <c r="C108" s="139">
        <v>2381</v>
      </c>
      <c r="D108" s="139"/>
      <c r="E108" s="139">
        <v>1703</v>
      </c>
      <c r="F108" s="138">
        <f t="shared" si="0"/>
        <v>678</v>
      </c>
      <c r="G108" s="135">
        <f t="shared" si="1"/>
        <v>678</v>
      </c>
      <c r="H108" s="139"/>
      <c r="I108" s="139">
        <v>556</v>
      </c>
      <c r="J108" s="138">
        <f t="shared" si="2"/>
        <v>122</v>
      </c>
    </row>
    <row r="109" spans="1:10" ht="16.5" customHeight="1">
      <c r="A109" s="132" t="s">
        <v>112</v>
      </c>
      <c r="B109" s="133"/>
      <c r="C109" s="139">
        <v>795641</v>
      </c>
      <c r="D109" s="139">
        <v>661859</v>
      </c>
      <c r="E109" s="139">
        <v>795641</v>
      </c>
      <c r="F109" s="138">
        <f t="shared" si="0"/>
        <v>661859</v>
      </c>
      <c r="G109" s="135">
        <f t="shared" si="1"/>
        <v>661859</v>
      </c>
      <c r="H109" s="139">
        <v>1924764</v>
      </c>
      <c r="I109" s="139">
        <v>1385533</v>
      </c>
      <c r="J109" s="138">
        <f t="shared" si="2"/>
        <v>1201090</v>
      </c>
    </row>
    <row r="110" spans="1:10" ht="19.5" customHeight="1">
      <c r="A110" s="132" t="s">
        <v>113</v>
      </c>
      <c r="B110" s="133"/>
      <c r="C110" s="139">
        <v>0</v>
      </c>
      <c r="D110" s="139">
        <v>0</v>
      </c>
      <c r="E110" s="139"/>
      <c r="F110" s="138">
        <f t="shared" si="0"/>
        <v>0</v>
      </c>
      <c r="G110" s="135">
        <f t="shared" si="1"/>
        <v>0</v>
      </c>
      <c r="H110" s="139"/>
      <c r="I110" s="139">
        <v>0</v>
      </c>
      <c r="J110" s="138">
        <f>+G110+H110+I110</f>
        <v>0</v>
      </c>
    </row>
    <row r="111" spans="1:10" ht="19.5" customHeight="1">
      <c r="A111" s="132" t="s">
        <v>114</v>
      </c>
      <c r="B111" s="133"/>
      <c r="C111" s="139">
        <v>0</v>
      </c>
      <c r="D111" s="139"/>
      <c r="E111" s="139"/>
      <c r="F111" s="138">
        <f t="shared" si="0"/>
        <v>0</v>
      </c>
      <c r="G111" s="135">
        <f t="shared" si="1"/>
        <v>0</v>
      </c>
      <c r="H111" s="139"/>
      <c r="I111" s="139"/>
      <c r="J111" s="138">
        <f t="shared" si="2"/>
        <v>0</v>
      </c>
    </row>
    <row r="112" spans="1:12" ht="18.75" customHeight="1">
      <c r="A112" s="142" t="s">
        <v>115</v>
      </c>
      <c r="B112" s="143"/>
      <c r="C112" s="115">
        <f>SUM(C103:C111)</f>
        <v>14639415</v>
      </c>
      <c r="D112" s="139">
        <f>SUM(D103:D111)</f>
        <v>1457500</v>
      </c>
      <c r="E112" s="139">
        <f>SUM(E103:E111)</f>
        <v>797344</v>
      </c>
      <c r="F112" s="136">
        <f>+C112+D112-E112</f>
        <v>15299571</v>
      </c>
      <c r="G112" s="137">
        <f t="shared" si="1"/>
        <v>15299571</v>
      </c>
      <c r="H112" s="115">
        <f>SUM(H103:H111)</f>
        <v>11470985</v>
      </c>
      <c r="I112" s="139">
        <f>SUM(I103:I109)-I110</f>
        <v>1386089</v>
      </c>
      <c r="J112" s="138">
        <f t="shared" si="2"/>
        <v>25384467</v>
      </c>
      <c r="L112" s="67"/>
    </row>
    <row r="113" spans="1:12" ht="23.25" customHeight="1">
      <c r="A113" s="144" t="s">
        <v>116</v>
      </c>
      <c r="B113" s="144"/>
      <c r="C113" s="139"/>
      <c r="D113" s="139"/>
      <c r="E113" s="139"/>
      <c r="F113" s="145"/>
      <c r="G113" s="139"/>
      <c r="H113" s="139"/>
      <c r="I113" s="139"/>
      <c r="J113" s="145"/>
      <c r="L113" s="67"/>
    </row>
    <row r="114" ht="11.25">
      <c r="P114" s="67"/>
    </row>
    <row r="115" ht="11.25">
      <c r="P115" s="67"/>
    </row>
    <row r="117" spans="1:10" ht="105" customHeight="1">
      <c r="A117" s="146" t="s">
        <v>117</v>
      </c>
      <c r="B117" s="146"/>
      <c r="C117" s="146"/>
      <c r="D117" s="146"/>
      <c r="E117" s="146"/>
      <c r="F117" s="146"/>
      <c r="G117" s="146"/>
      <c r="H117" s="146"/>
      <c r="I117" s="146"/>
      <c r="J117" s="146"/>
    </row>
    <row r="118" spans="1:10" ht="14.2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ht="28.5" customHeight="1">
      <c r="A119" s="148" t="s">
        <v>118</v>
      </c>
      <c r="B119" s="149"/>
      <c r="C119" s="149"/>
      <c r="D119" s="149"/>
      <c r="E119" s="149"/>
      <c r="F119" s="149"/>
      <c r="G119" s="149"/>
      <c r="H119" s="149"/>
      <c r="I119" s="149"/>
      <c r="J119" s="149"/>
    </row>
    <row r="120" spans="1:10" ht="169.5" customHeight="1">
      <c r="A120" s="150" t="s">
        <v>119</v>
      </c>
      <c r="B120" s="150"/>
      <c r="C120" s="150"/>
      <c r="D120" s="150"/>
      <c r="E120" s="150"/>
      <c r="F120" s="150"/>
      <c r="G120" s="150"/>
      <c r="H120" s="150"/>
      <c r="I120" s="150"/>
      <c r="J120" s="150"/>
    </row>
    <row r="121" spans="1:10" ht="57.75" customHeight="1">
      <c r="A121" s="151" t="s">
        <v>120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90" customHeight="1">
      <c r="A122" s="151" t="s">
        <v>121</v>
      </c>
      <c r="B122" s="151"/>
      <c r="C122" s="151"/>
      <c r="D122" s="151"/>
      <c r="E122" s="151"/>
      <c r="F122" s="151"/>
      <c r="G122" s="151"/>
      <c r="H122" s="151"/>
      <c r="I122" s="151"/>
      <c r="J122" s="151"/>
    </row>
    <row r="123" spans="1:10" ht="19.5" customHeight="1">
      <c r="A123" s="152" t="s">
        <v>122</v>
      </c>
      <c r="B123" s="152"/>
      <c r="C123" s="152"/>
      <c r="D123" s="152"/>
      <c r="E123" s="152"/>
      <c r="F123" s="152"/>
      <c r="G123" s="152"/>
      <c r="H123" s="152"/>
      <c r="I123" s="152"/>
      <c r="J123" s="152"/>
    </row>
    <row r="124" spans="1:10" ht="22.5" customHeight="1">
      <c r="A124" s="153" t="s">
        <v>123</v>
      </c>
      <c r="B124" s="154"/>
      <c r="C124" s="154"/>
      <c r="D124" s="154"/>
      <c r="E124" s="154"/>
      <c r="F124" s="154"/>
      <c r="G124" s="154"/>
      <c r="H124" s="154"/>
      <c r="I124" s="154"/>
      <c r="J124" s="154"/>
    </row>
    <row r="125" spans="1:10" ht="32.25" customHeight="1">
      <c r="A125" s="155" t="s">
        <v>124</v>
      </c>
      <c r="B125" s="156"/>
      <c r="C125" s="156"/>
      <c r="D125" s="156"/>
      <c r="E125" s="156"/>
      <c r="F125" s="156"/>
      <c r="G125" s="156"/>
      <c r="H125" s="156"/>
      <c r="I125" s="156"/>
      <c r="J125" s="156"/>
    </row>
    <row r="126" spans="1:10" ht="11.2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</row>
    <row r="127" spans="3:10" ht="11.25">
      <c r="C127" s="158" t="s">
        <v>125</v>
      </c>
      <c r="D127" s="159"/>
      <c r="E127" s="159"/>
      <c r="F127" s="159"/>
      <c r="G127" s="158"/>
      <c r="H127" s="159"/>
      <c r="I127" s="159"/>
      <c r="J127" s="159"/>
    </row>
    <row r="128" spans="4:10" ht="11.25">
      <c r="D128" s="2" t="s">
        <v>126</v>
      </c>
      <c r="E128" s="160"/>
      <c r="G128" s="161"/>
      <c r="H128" s="161"/>
      <c r="I128" s="161"/>
      <c r="J128" s="161"/>
    </row>
    <row r="129" spans="5:10" ht="11.25">
      <c r="E129" s="160"/>
      <c r="G129" s="162"/>
      <c r="H129" s="162"/>
      <c r="I129" s="162"/>
      <c r="J129" s="162"/>
    </row>
    <row r="131" spans="3:12" ht="11.25">
      <c r="C131" s="158" t="s">
        <v>127</v>
      </c>
      <c r="D131" s="159"/>
      <c r="E131" s="159"/>
      <c r="F131" s="159"/>
      <c r="G131" s="158"/>
      <c r="H131" s="159"/>
      <c r="I131" s="159"/>
      <c r="J131" s="159"/>
      <c r="L131" s="163"/>
    </row>
    <row r="132" spans="4:12" ht="11.25">
      <c r="D132" s="2" t="s">
        <v>128</v>
      </c>
      <c r="G132" s="164"/>
      <c r="H132" s="164"/>
      <c r="I132" s="164"/>
      <c r="J132" s="164"/>
      <c r="L132" s="163"/>
    </row>
    <row r="133" ht="11.25">
      <c r="L133" s="163"/>
    </row>
  </sheetData>
  <mergeCells count="136">
    <mergeCell ref="G128:J128"/>
    <mergeCell ref="C131:F131"/>
    <mergeCell ref="G131:J131"/>
    <mergeCell ref="G132:J132"/>
    <mergeCell ref="A124:J124"/>
    <mergeCell ref="A125:J125"/>
    <mergeCell ref="C127:F127"/>
    <mergeCell ref="G127:J127"/>
    <mergeCell ref="A120:J120"/>
    <mergeCell ref="A121:J121"/>
    <mergeCell ref="A122:J122"/>
    <mergeCell ref="A123:J123"/>
    <mergeCell ref="A112:B112"/>
    <mergeCell ref="A113:B113"/>
    <mergeCell ref="A117:J117"/>
    <mergeCell ref="A119:J11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1:B102"/>
    <mergeCell ref="C101:F101"/>
    <mergeCell ref="G101:J101"/>
    <mergeCell ref="A103:B103"/>
    <mergeCell ref="A91:C91"/>
    <mergeCell ref="A92:C92"/>
    <mergeCell ref="A93:C93"/>
    <mergeCell ref="A99:J99"/>
    <mergeCell ref="A87:C87"/>
    <mergeCell ref="A88:C88"/>
    <mergeCell ref="A89:C89"/>
    <mergeCell ref="A90:C90"/>
    <mergeCell ref="A83:C83"/>
    <mergeCell ref="A84:C84"/>
    <mergeCell ref="A85:C85"/>
    <mergeCell ref="A86:C86"/>
    <mergeCell ref="A79:C79"/>
    <mergeCell ref="A80:C80"/>
    <mergeCell ref="A81:C81"/>
    <mergeCell ref="A82:C82"/>
    <mergeCell ref="A75:C75"/>
    <mergeCell ref="A76:C76"/>
    <mergeCell ref="A77:C77"/>
    <mergeCell ref="A78:C78"/>
    <mergeCell ref="A71:C71"/>
    <mergeCell ref="A72:C72"/>
    <mergeCell ref="A73:C73"/>
    <mergeCell ref="A74:C74"/>
    <mergeCell ref="A61:C61"/>
    <mergeCell ref="A62:C62"/>
    <mergeCell ref="A63:C63"/>
    <mergeCell ref="A69:E69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4:C34"/>
    <mergeCell ref="F34:H34"/>
    <mergeCell ref="A39:E39"/>
    <mergeCell ref="A40:C40"/>
    <mergeCell ref="A32:C32"/>
    <mergeCell ref="F32:H32"/>
    <mergeCell ref="A33:C33"/>
    <mergeCell ref="F33:H33"/>
    <mergeCell ref="A30:C30"/>
    <mergeCell ref="F30:H30"/>
    <mergeCell ref="A31:C31"/>
    <mergeCell ref="F31:H31"/>
    <mergeCell ref="A28:C28"/>
    <mergeCell ref="F28:H28"/>
    <mergeCell ref="A29:C29"/>
    <mergeCell ref="F29:H29"/>
    <mergeCell ref="A26:C26"/>
    <mergeCell ref="F26:H26"/>
    <mergeCell ref="A27:C27"/>
    <mergeCell ref="F27:H27"/>
    <mergeCell ref="F23:H23"/>
    <mergeCell ref="F24:H24"/>
    <mergeCell ref="A25:C25"/>
    <mergeCell ref="F25:H25"/>
    <mergeCell ref="A22:C22"/>
    <mergeCell ref="A23:C24"/>
    <mergeCell ref="D23:D24"/>
    <mergeCell ref="E23:E24"/>
    <mergeCell ref="A20:C20"/>
    <mergeCell ref="F20:H20"/>
    <mergeCell ref="A21:C21"/>
    <mergeCell ref="F21:H21"/>
    <mergeCell ref="A18:C18"/>
    <mergeCell ref="F18:H18"/>
    <mergeCell ref="A19:C19"/>
    <mergeCell ref="F19:H19"/>
    <mergeCell ref="A14:C14"/>
    <mergeCell ref="F14:H14"/>
    <mergeCell ref="A15:C17"/>
    <mergeCell ref="D15:D17"/>
    <mergeCell ref="E15:E17"/>
    <mergeCell ref="F15:H15"/>
    <mergeCell ref="F16:H16"/>
    <mergeCell ref="F17:H17"/>
    <mergeCell ref="A10:J10"/>
    <mergeCell ref="A12:J12"/>
    <mergeCell ref="A13:C13"/>
    <mergeCell ref="F13:H13"/>
    <mergeCell ref="A8:B8"/>
    <mergeCell ref="C8:F8"/>
    <mergeCell ref="G8:H8"/>
    <mergeCell ref="I8:J8"/>
    <mergeCell ref="A7:B7"/>
    <mergeCell ref="C7:F7"/>
    <mergeCell ref="G7:H7"/>
    <mergeCell ref="I7:J7"/>
    <mergeCell ref="A1:J1"/>
    <mergeCell ref="A3:J3"/>
    <mergeCell ref="A4:J4"/>
    <mergeCell ref="A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 Alpe-Adria-Bank a.d.,Beograd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r103c081</dc:creator>
  <cp:keywords/>
  <dc:description/>
  <cp:lastModifiedBy>r103c081</cp:lastModifiedBy>
  <dcterms:created xsi:type="dcterms:W3CDTF">2008-08-29T11:01:13Z</dcterms:created>
  <dcterms:modified xsi:type="dcterms:W3CDTF">2008-08-29T11:01:44Z</dcterms:modified>
  <cp:category/>
  <cp:version/>
  <cp:contentType/>
  <cp:contentStatus/>
</cp:coreProperties>
</file>