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1355" windowHeight="4875" activeTab="0"/>
  </bookViews>
  <sheets>
    <sheet name="God.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<sst xmlns="http://schemas.openxmlformats.org/spreadsheetml/2006/main" count="229" uniqueCount="184">
  <si>
    <t>objavljuje</t>
  </si>
  <si>
    <t>GODIŠNJI IZVEŠTAJ O POSLOVANJU</t>
  </si>
  <si>
    <t>I OPŠTI PODACI</t>
  </si>
  <si>
    <t>1. Poslovno ime:</t>
  </si>
  <si>
    <t xml:space="preserve">   Matični broj:</t>
  </si>
  <si>
    <t xml:space="preserve">   Sedište i adresa:</t>
  </si>
  <si>
    <t xml:space="preserve">   PIB:</t>
  </si>
  <si>
    <t>2. Web site i e-mail adresa:</t>
  </si>
  <si>
    <t>3. Broj i datum rešenja o upisu u registar privrednih subjekata:</t>
  </si>
  <si>
    <t>4. Delatnost (šifra i opis):</t>
  </si>
  <si>
    <t>5. Broj zaposlenih:</t>
  </si>
  <si>
    <t>6. Broj akcionara:</t>
  </si>
  <si>
    <t>Deset najvećih akcionara:</t>
  </si>
  <si>
    <t xml:space="preserve">          Akcionari</t>
  </si>
  <si>
    <t>Broj akcija</t>
  </si>
  <si>
    <t xml:space="preserve">  'na dan</t>
  </si>
  <si>
    <t>Učešće u</t>
  </si>
  <si>
    <t>osnovnom</t>
  </si>
  <si>
    <t>kapitalu</t>
  </si>
  <si>
    <t>II PODACI O UPRAVI DRUŠTVA</t>
  </si>
  <si>
    <t>1. Članovi Upravnog odbora</t>
  </si>
  <si>
    <t>Ime</t>
  </si>
  <si>
    <t>Obrazovanje, sadašnje</t>
  </si>
  <si>
    <t>prezime</t>
  </si>
  <si>
    <t>i prebivalište</t>
  </si>
  <si>
    <t>zaposlenje, članstvo u</t>
  </si>
  <si>
    <t>UO</t>
  </si>
  <si>
    <t>Broj akcija i</t>
  </si>
  <si>
    <t xml:space="preserve">poseduje na </t>
  </si>
  <si>
    <t>dan</t>
  </si>
  <si>
    <t xml:space="preserve">Isplaćen </t>
  </si>
  <si>
    <t>i neto</t>
  </si>
  <si>
    <t>iznos</t>
  </si>
  <si>
    <t>naknade</t>
  </si>
  <si>
    <t>predsednik UO</t>
  </si>
  <si>
    <t>član UO</t>
  </si>
  <si>
    <t>8. Vrednost osnovnog kapitala</t>
  </si>
  <si>
    <t>9. Broj izdatih akcija</t>
  </si>
  <si>
    <t xml:space="preserve">    ISIN broj</t>
  </si>
  <si>
    <t xml:space="preserve">    CIF kod</t>
  </si>
  <si>
    <t>11. Naziv, sedište i adresa</t>
  </si>
  <si>
    <t>revizorske kuće koja je revidirala</t>
  </si>
  <si>
    <t>poslednji finansijski izveštaj</t>
  </si>
  <si>
    <t>12. Naziv organizacionog</t>
  </si>
  <si>
    <t>tržišta na koje su uključene</t>
  </si>
  <si>
    <t>akcije</t>
  </si>
  <si>
    <t>2. Članovi Nadzornog odbora</t>
  </si>
  <si>
    <t>predsednik NO</t>
  </si>
  <si>
    <t>član NO</t>
  </si>
  <si>
    <t>III PODACI O POSLOVANJU DRUŠTVA</t>
  </si>
  <si>
    <t xml:space="preserve">1. Izveštaj uprave o </t>
  </si>
  <si>
    <t xml:space="preserve">   realizaciji usvojene</t>
  </si>
  <si>
    <t xml:space="preserve">   poslovne politike</t>
  </si>
  <si>
    <t>2. Analiza poslovanja</t>
  </si>
  <si>
    <t>Ukupan prihod</t>
  </si>
  <si>
    <t>Ukupan rashod</t>
  </si>
  <si>
    <t>Bruto dobit</t>
  </si>
  <si>
    <t>Prihodi od delatnosti</t>
  </si>
  <si>
    <t>Prihodi od prodaje roba</t>
  </si>
  <si>
    <t>procenat koje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</si>
  <si>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</si>
  <si>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</si>
  <si>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</si>
  <si>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</si>
  <si>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</si>
  <si>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</si>
  <si>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</si>
  <si>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</si>
  <si>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</si>
  <si>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</si>
  <si>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Neto obrtni kapital (obrtna imovina - kratk.obaveze)</t>
  </si>
  <si>
    <t>Imovina i obaveze po segmentima</t>
  </si>
  <si>
    <t>Promene-povećanja bilansnih vrednosti</t>
  </si>
  <si>
    <t>Obaveze</t>
  </si>
  <si>
    <t>Neto dobitak</t>
  </si>
  <si>
    <t>Sopstvene akcije</t>
  </si>
  <si>
    <t>Izvršena ulaganja</t>
  </si>
  <si>
    <t>Rezerve</t>
  </si>
  <si>
    <t>Cena akcija - najviša, najniža</t>
  </si>
  <si>
    <t>Najviša cena ________</t>
  </si>
  <si>
    <t>Najniža cena ________</t>
  </si>
  <si>
    <t>Tržišna kapitalizacija na dan</t>
  </si>
  <si>
    <t>Dobitak po akciji</t>
  </si>
  <si>
    <t>Prihodi od prodaje drugim segmentima u okviru istog društva</t>
  </si>
  <si>
    <t>Rezultati svakog segmenta</t>
  </si>
  <si>
    <t>Primerak ovog izveštaja akcionarsko društvo istovremeno dostavlja</t>
  </si>
  <si>
    <t>Komisiji za hartije od vrednosti i organizovanom tržištu, i objavljuje</t>
  </si>
  <si>
    <t>na svom web site.</t>
  </si>
  <si>
    <t>Direktor</t>
  </si>
  <si>
    <t>______________</t>
  </si>
  <si>
    <t>Prihodi od prodaje eksternim kupcima</t>
  </si>
  <si>
    <t>________________________________________________________________________________________________________________________</t>
  </si>
  <si>
    <t>ESVUFR</t>
  </si>
  <si>
    <t>BEOGRAD</t>
  </si>
  <si>
    <t>VSS</t>
  </si>
  <si>
    <t xml:space="preserve"> BEOGRAD</t>
  </si>
  <si>
    <t>Na osnovu člana 64. Zakona o tržištu hartija od vrednosti i drugih finansijskih instrumenata (Sl.glasnik RS" br. 47/2006) i člana 4. Pravilnika o sadržini i načinu izveštavanja javnih društva i obeveštavanja o poslovanju sa pravom glasa ("Sl.glasnik RS", br. 100/2006 i 116/2006),                              AGROPROGRES AD BEOGRAD</t>
  </si>
  <si>
    <t>AGROPROGRES AD</t>
  </si>
  <si>
    <t>BEOGRAD, KRALJICE NATALIJE 72</t>
  </si>
  <si>
    <t>07080816</t>
  </si>
  <si>
    <t>100267770</t>
  </si>
  <si>
    <t>www.agroprogres.co.yu; office@agroprogres.co.yu</t>
  </si>
  <si>
    <t>BD 24733  24.05.2005. GOD.</t>
  </si>
  <si>
    <t xml:space="preserve">51140 Posredovanje u prodaji mašina i sl. </t>
  </si>
  <si>
    <t>14</t>
  </si>
  <si>
    <t>Dobričanin Slobodan</t>
  </si>
  <si>
    <t>DOBICO DOO Beograd</t>
  </si>
  <si>
    <t>DR. KAPITAL-Aakcije u otpalti</t>
  </si>
  <si>
    <t>SZR ANTEEO, Beograd</t>
  </si>
  <si>
    <t>Filipović Đurđevka</t>
  </si>
  <si>
    <t>Bijanić Đorđe</t>
  </si>
  <si>
    <t>Kamber Branko</t>
  </si>
  <si>
    <t>Filipović Vukadin</t>
  </si>
  <si>
    <t>Mirić Božidar</t>
  </si>
  <si>
    <t>Boras Sunčica</t>
  </si>
  <si>
    <t>0</t>
  </si>
  <si>
    <t>SLOBODAN</t>
  </si>
  <si>
    <t>DOBRIČANIN</t>
  </si>
  <si>
    <t>DIREKTOR</t>
  </si>
  <si>
    <t>1426</t>
  </si>
  <si>
    <t>29,10%</t>
  </si>
  <si>
    <t>BRANISLAV</t>
  </si>
  <si>
    <t>BAĆOVIĆ</t>
  </si>
  <si>
    <t>"TRANSPORTŠPED"</t>
  </si>
  <si>
    <t xml:space="preserve">RADMILA </t>
  </si>
  <si>
    <t>PANTIĆ</t>
  </si>
  <si>
    <t>Beograd</t>
  </si>
  <si>
    <t>SZR ANTEEO</t>
  </si>
  <si>
    <t>ANĐELIĆ</t>
  </si>
  <si>
    <t>u penziji</t>
  </si>
  <si>
    <t>MEHMED</t>
  </si>
  <si>
    <t>VEJAPI</t>
  </si>
  <si>
    <t>LISTELO</t>
  </si>
  <si>
    <t>32820 hilj. din.</t>
  </si>
  <si>
    <t>RSAGPRE38984</t>
  </si>
  <si>
    <t>"REVIZIJA"</t>
  </si>
  <si>
    <t>Dečanska 8</t>
  </si>
  <si>
    <t>Beogradska berza a.d.</t>
  </si>
  <si>
    <t>Mariola Ristić</t>
  </si>
  <si>
    <t>SSS</t>
  </si>
  <si>
    <t>u SMD INTERNACIONAL</t>
  </si>
  <si>
    <t>Ninoslava Jovović</t>
  </si>
  <si>
    <t>"GEO-MINIS"</t>
  </si>
  <si>
    <t>Midrag Jovović</t>
  </si>
  <si>
    <t>Projektant</t>
  </si>
  <si>
    <t>VS</t>
  </si>
  <si>
    <t>Prihodi od prodaje usluga</t>
  </si>
  <si>
    <t>Ostali poslov. prihodi</t>
  </si>
  <si>
    <t>10. Podaci o zavisnim društvima</t>
  </si>
  <si>
    <t xml:space="preserve">god.je veći od planiranog kao </t>
  </si>
  <si>
    <t>posledica zauzumanja stabilnijeg</t>
  </si>
  <si>
    <t>položaja na tržištu</t>
  </si>
  <si>
    <t>Osnovni proizvodi: prodaja rezervnih delova za građevinske mašine</t>
  </si>
  <si>
    <t>kao posledica kupovine nepokrtenosti:</t>
  </si>
  <si>
    <t xml:space="preserve"> Stalna Imovina</t>
  </si>
  <si>
    <t>zaduživanja društva</t>
  </si>
  <si>
    <t>kao posledica povećanja kartkoročnog</t>
  </si>
  <si>
    <t>stabilnijeg položaja na tržištu</t>
  </si>
  <si>
    <t>posledica poveć.prodaje zauzumanjem</t>
  </si>
  <si>
    <t>kupovina nepokretnosi u Stavam u</t>
  </si>
  <si>
    <t>u Vlajevu, obejkta u Hreceg Novom</t>
  </si>
  <si>
    <t>i 100% učešća u kapiatalu zav.preduzeća</t>
  </si>
  <si>
    <t>NO</t>
  </si>
  <si>
    <t>povećanje</t>
  </si>
  <si>
    <t>3. Uprava društva nema usvojen pisani kodeks ponašanja</t>
  </si>
  <si>
    <t>Ukupan ostvareni prihod u 2007.</t>
  </si>
  <si>
    <t>374.171</t>
  </si>
  <si>
    <t>312.231</t>
  </si>
  <si>
    <t>64.241</t>
  </si>
  <si>
    <t>369.833</t>
  </si>
  <si>
    <t xml:space="preserve"> </t>
  </si>
  <si>
    <t>"VIDRAR"d.o.o.Beograd</t>
  </si>
  <si>
    <t>"LOVAC"d.o.o. Beograd</t>
  </si>
  <si>
    <t>FLM"KRUŠIK"Valjevo</t>
  </si>
  <si>
    <t>345.285</t>
  </si>
  <si>
    <t>15.350</t>
  </si>
  <si>
    <t>9.088</t>
  </si>
  <si>
    <t>31.12.2007.</t>
  </si>
  <si>
    <t>11</t>
  </si>
  <si>
    <t>Isplaćena dividenda u 2007. godini</t>
  </si>
  <si>
    <t>N.Sad i objekta u H.Novom</t>
  </si>
  <si>
    <t>13527,14</t>
  </si>
  <si>
    <t>U Beogradu, 25.07.2008</t>
  </si>
  <si>
    <t>42.021.000,00din.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</si>
</sst>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_D_i_n_."/>
    <numFmt numFmtId="188" formatCode="#,##0.00\ &quot;Din.&quot;"/>
    <numFmt numFmtId="189" formatCode="#,##0.00\ _D_i_n_.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 quotePrefix="1">
      <alignment horizontal="left"/>
    </xf>
    <xf numFmtId="49" fontId="0" fillId="0" borderId="2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4" xfId="0" applyBorder="1" applyAlignment="1" quotePrefix="1">
      <alignment horizontal="left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 quotePrefix="1">
      <alignment horizontal="left"/>
    </xf>
    <xf numFmtId="49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49" fontId="0" fillId="2" borderId="3" xfId="0" applyNumberFormat="1" applyFill="1" applyBorder="1" applyAlignment="1">
      <alignment/>
    </xf>
    <xf numFmtId="0" fontId="0" fillId="0" borderId="7" xfId="0" applyBorder="1" applyAlignment="1" quotePrefix="1">
      <alignment horizontal="left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0" fontId="1" fillId="0" borderId="2" xfId="15" applyBorder="1" applyAlignment="1">
      <alignment/>
    </xf>
    <xf numFmtId="0" fontId="0" fillId="0" borderId="1" xfId="0" applyBorder="1" applyAlignment="1">
      <alignment horizontal="left"/>
    </xf>
    <xf numFmtId="10" fontId="0" fillId="0" borderId="15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2" xfId="15" applyFont="1" applyBorder="1" applyAlignment="1">
      <alignment/>
    </xf>
    <xf numFmtId="49" fontId="0" fillId="0" borderId="1" xfId="0" applyNumberFormat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0" borderId="4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3" fontId="0" fillId="2" borderId="1" xfId="0" applyNumberForma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8" xfId="0" applyBorder="1" applyAlignment="1">
      <alignment horizontal="center"/>
    </xf>
    <xf numFmtId="0" fontId="6" fillId="0" borderId="6" xfId="0" applyFont="1" applyBorder="1" applyAlignment="1">
      <alignment/>
    </xf>
    <xf numFmtId="10" fontId="0" fillId="0" borderId="3" xfId="0" applyNumberFormat="1" applyBorder="1" applyAlignment="1">
      <alignment/>
    </xf>
    <xf numFmtId="0" fontId="0" fillId="0" borderId="6" xfId="0" applyFill="1" applyBorder="1" applyAlignment="1">
      <alignment/>
    </xf>
    <xf numFmtId="187" fontId="0" fillId="0" borderId="0" xfId="0" applyNumberFormat="1" applyAlignment="1">
      <alignment/>
    </xf>
    <xf numFmtId="187" fontId="6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3" fillId="0" borderId="0" xfId="0" applyFont="1" applyBorder="1" applyAlignment="1">
      <alignment/>
    </xf>
    <xf numFmtId="187" fontId="0" fillId="0" borderId="4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187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7" xfId="0" applyNumberFormat="1" applyFont="1" applyBorder="1" applyAlignment="1">
      <alignment/>
    </xf>
    <xf numFmtId="49" fontId="0" fillId="0" borderId="3" xfId="0" applyNumberForma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/>
    </xf>
    <xf numFmtId="3" fontId="7" fillId="0" borderId="4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adnjaca.co.z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6"/>
  <sheetViews>
    <sheetView tabSelected="1" workbookViewId="0" topLeftCell="A61">
      <selection activeCell="A18" sqref="A18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8.8515625" style="0" customWidth="1"/>
    <col min="7" max="7" width="18.421875" style="0" customWidth="1"/>
    <col min="8" max="8" width="9.28125" style="0" bestFit="1" customWidth="1"/>
    <col min="9" max="9" width="12.57421875" style="0" customWidth="1"/>
    <col min="10" max="10" width="12.00390625" style="0" customWidth="1"/>
  </cols>
  <sheetData>
    <row r="2" spans="2:11" ht="39.75" customHeight="1">
      <c r="B2" s="103" t="s">
        <v>96</v>
      </c>
      <c r="C2" s="104"/>
      <c r="D2" s="104"/>
      <c r="E2" s="104"/>
      <c r="F2" s="104"/>
      <c r="G2" s="104"/>
      <c r="H2" s="104"/>
      <c r="I2" s="104"/>
      <c r="J2" s="104"/>
      <c r="K2" s="104"/>
    </row>
    <row r="4" spans="2:11" ht="12.75">
      <c r="B4" s="105" t="s">
        <v>0</v>
      </c>
      <c r="C4" s="105"/>
      <c r="D4" s="105"/>
      <c r="E4" s="105"/>
      <c r="F4" s="105"/>
      <c r="G4" s="105"/>
      <c r="H4" s="105"/>
      <c r="I4" s="105"/>
      <c r="J4" s="105"/>
      <c r="K4" s="105"/>
    </row>
    <row r="6" spans="2:11" ht="12.75">
      <c r="B6" s="102" t="s">
        <v>1</v>
      </c>
      <c r="C6" s="102"/>
      <c r="D6" s="102"/>
      <c r="E6" s="102"/>
      <c r="F6" s="102"/>
      <c r="G6" s="102"/>
      <c r="H6" s="102"/>
      <c r="I6" s="102"/>
      <c r="J6" s="102"/>
      <c r="K6" s="102"/>
    </row>
    <row r="8" ht="12.75">
      <c r="B8" s="32" t="s">
        <v>2</v>
      </c>
    </row>
    <row r="10" spans="2:11" ht="12.75">
      <c r="B10" s="1" t="s">
        <v>3</v>
      </c>
      <c r="C10" s="2"/>
      <c r="D10" s="2"/>
      <c r="E10" s="2"/>
      <c r="F10" s="1"/>
      <c r="G10" s="2" t="s">
        <v>97</v>
      </c>
      <c r="H10" s="2"/>
      <c r="I10" s="2"/>
      <c r="J10" s="2"/>
      <c r="K10" s="3"/>
    </row>
    <row r="11" spans="2:11" ht="12.75">
      <c r="B11" s="4" t="s">
        <v>5</v>
      </c>
      <c r="C11" s="2"/>
      <c r="D11" s="2"/>
      <c r="E11" s="2"/>
      <c r="F11" s="1"/>
      <c r="G11" s="2" t="s">
        <v>98</v>
      </c>
      <c r="H11" s="2"/>
      <c r="I11" s="2"/>
      <c r="J11" s="2"/>
      <c r="K11" s="3"/>
    </row>
    <row r="12" spans="2:11" ht="12.75">
      <c r="B12" s="1" t="s">
        <v>4</v>
      </c>
      <c r="C12" s="2"/>
      <c r="D12" s="2"/>
      <c r="E12" s="2"/>
      <c r="F12" s="1"/>
      <c r="G12" s="18" t="s">
        <v>99</v>
      </c>
      <c r="H12" s="2"/>
      <c r="I12" s="2"/>
      <c r="J12" s="2"/>
      <c r="K12" s="3"/>
    </row>
    <row r="13" spans="2:11" ht="12.75">
      <c r="B13" s="1" t="s">
        <v>6</v>
      </c>
      <c r="C13" s="2"/>
      <c r="D13" s="2"/>
      <c r="E13" s="2"/>
      <c r="F13" s="1"/>
      <c r="G13" s="18" t="s">
        <v>100</v>
      </c>
      <c r="H13" s="2"/>
      <c r="I13" s="2"/>
      <c r="J13" s="2"/>
      <c r="K13" s="3"/>
    </row>
    <row r="14" spans="2:11" ht="12.75">
      <c r="B14" s="1" t="s">
        <v>7</v>
      </c>
      <c r="C14" s="2"/>
      <c r="D14" s="2"/>
      <c r="E14" s="2"/>
      <c r="F14" s="1"/>
      <c r="G14" s="57" t="s">
        <v>101</v>
      </c>
      <c r="H14" s="2"/>
      <c r="I14" s="52"/>
      <c r="J14" s="2"/>
      <c r="K14" s="3"/>
    </row>
    <row r="15" spans="2:11" ht="12.75">
      <c r="B15" s="1" t="s">
        <v>8</v>
      </c>
      <c r="C15" s="2"/>
      <c r="D15" s="2"/>
      <c r="E15" s="2"/>
      <c r="F15" s="1"/>
      <c r="G15" s="18" t="s">
        <v>102</v>
      </c>
      <c r="H15" s="2"/>
      <c r="I15" s="2"/>
      <c r="J15" s="2"/>
      <c r="K15" s="3"/>
    </row>
    <row r="16" spans="2:11" ht="12.75">
      <c r="B16" s="1" t="s">
        <v>9</v>
      </c>
      <c r="C16" s="2"/>
      <c r="D16" s="2"/>
      <c r="E16" s="2"/>
      <c r="F16" s="1"/>
      <c r="G16" s="18" t="s">
        <v>103</v>
      </c>
      <c r="H16" s="2"/>
      <c r="I16" s="2"/>
      <c r="J16" s="2"/>
      <c r="K16" s="3"/>
    </row>
    <row r="17" spans="2:11" ht="12.75">
      <c r="B17" s="1" t="s">
        <v>10</v>
      </c>
      <c r="C17" s="2"/>
      <c r="D17" s="2"/>
      <c r="E17" s="2"/>
      <c r="F17" s="1"/>
      <c r="G17" s="18" t="s">
        <v>178</v>
      </c>
      <c r="H17" s="18"/>
      <c r="I17" s="2"/>
      <c r="J17" s="2"/>
      <c r="K17" s="3"/>
    </row>
    <row r="18" spans="2:11" ht="12.75">
      <c r="B18" s="1" t="s">
        <v>11</v>
      </c>
      <c r="C18" s="2"/>
      <c r="D18" s="2"/>
      <c r="E18" s="2"/>
      <c r="F18" s="1"/>
      <c r="G18" s="18" t="s">
        <v>104</v>
      </c>
      <c r="H18" s="18"/>
      <c r="I18" s="2"/>
      <c r="J18" s="2"/>
      <c r="K18" s="3"/>
    </row>
    <row r="20" spans="2:7" ht="12.75">
      <c r="B20" s="32" t="s">
        <v>12</v>
      </c>
      <c r="G20" s="32" t="s">
        <v>19</v>
      </c>
    </row>
    <row r="21" ht="12.75">
      <c r="G21" s="32" t="s">
        <v>20</v>
      </c>
    </row>
    <row r="22" spans="2:5" ht="12.75">
      <c r="B22" s="36"/>
      <c r="C22" s="37"/>
      <c r="D22" s="38" t="s">
        <v>14</v>
      </c>
      <c r="E22" s="39" t="s">
        <v>16</v>
      </c>
    </row>
    <row r="23" spans="2:11" ht="12.75">
      <c r="B23" s="40" t="s">
        <v>13</v>
      </c>
      <c r="C23" s="41"/>
      <c r="D23" s="42" t="s">
        <v>15</v>
      </c>
      <c r="E23" s="43" t="s">
        <v>17</v>
      </c>
      <c r="G23" s="14"/>
      <c r="H23" s="27"/>
      <c r="I23" s="7"/>
      <c r="J23" s="14" t="s">
        <v>27</v>
      </c>
      <c r="K23" s="7" t="s">
        <v>30</v>
      </c>
    </row>
    <row r="24" spans="2:11" ht="12.75">
      <c r="B24" s="44"/>
      <c r="C24" s="45"/>
      <c r="D24" s="46" t="s">
        <v>177</v>
      </c>
      <c r="E24" s="47" t="s">
        <v>18</v>
      </c>
      <c r="G24" s="15" t="s">
        <v>21</v>
      </c>
      <c r="H24" s="49" t="s">
        <v>22</v>
      </c>
      <c r="I24" s="10"/>
      <c r="J24" s="15" t="s">
        <v>59</v>
      </c>
      <c r="K24" s="10" t="s">
        <v>31</v>
      </c>
    </row>
    <row r="25" spans="2:11" ht="12.75">
      <c r="B25" s="1" t="s">
        <v>105</v>
      </c>
      <c r="C25" s="3"/>
      <c r="D25" s="61">
        <v>1426</v>
      </c>
      <c r="E25" s="54">
        <v>0.291</v>
      </c>
      <c r="G25" s="15" t="s">
        <v>23</v>
      </c>
      <c r="H25" s="8" t="s">
        <v>25</v>
      </c>
      <c r="I25" s="10"/>
      <c r="J25" s="17" t="s">
        <v>28</v>
      </c>
      <c r="K25" s="26" t="s">
        <v>32</v>
      </c>
    </row>
    <row r="26" spans="2:11" ht="12.75">
      <c r="B26" s="1" t="s">
        <v>106</v>
      </c>
      <c r="C26" s="3"/>
      <c r="D26" s="61">
        <v>1403</v>
      </c>
      <c r="E26" s="54">
        <v>0.2863</v>
      </c>
      <c r="G26" s="17" t="s">
        <v>24</v>
      </c>
      <c r="H26" s="8" t="s">
        <v>26</v>
      </c>
      <c r="I26" s="10"/>
      <c r="J26" s="17" t="s">
        <v>29</v>
      </c>
      <c r="K26" s="10" t="s">
        <v>33</v>
      </c>
    </row>
    <row r="27" spans="2:11" ht="12.75">
      <c r="B27" s="53" t="s">
        <v>107</v>
      </c>
      <c r="C27" s="3"/>
      <c r="D27" s="61">
        <v>1044</v>
      </c>
      <c r="E27" s="54">
        <v>0.2131</v>
      </c>
      <c r="G27" s="16"/>
      <c r="H27" s="11"/>
      <c r="I27" s="13"/>
      <c r="J27" s="16" t="s">
        <v>177</v>
      </c>
      <c r="K27" s="13"/>
    </row>
    <row r="28" spans="2:11" ht="12.75">
      <c r="B28" s="1" t="s">
        <v>108</v>
      </c>
      <c r="C28" s="3"/>
      <c r="D28" s="61">
        <v>729</v>
      </c>
      <c r="E28" s="54">
        <v>0.1488</v>
      </c>
      <c r="G28" s="21" t="s">
        <v>116</v>
      </c>
      <c r="H28" s="64" t="s">
        <v>94</v>
      </c>
      <c r="I28" s="63" t="s">
        <v>118</v>
      </c>
      <c r="J28" s="24" t="s">
        <v>119</v>
      </c>
      <c r="K28" s="19"/>
    </row>
    <row r="29" spans="2:11" ht="12.75">
      <c r="B29" s="1" t="s">
        <v>109</v>
      </c>
      <c r="C29" s="3"/>
      <c r="D29" s="61">
        <v>90</v>
      </c>
      <c r="E29" s="54">
        <v>0.0184</v>
      </c>
      <c r="G29" s="22" t="s">
        <v>117</v>
      </c>
      <c r="H29" s="8" t="s">
        <v>97</v>
      </c>
      <c r="I29" s="9"/>
      <c r="J29" s="24" t="s">
        <v>120</v>
      </c>
      <c r="K29" s="62" t="s">
        <v>115</v>
      </c>
    </row>
    <row r="30" spans="2:11" ht="12.75">
      <c r="B30" s="1" t="s">
        <v>110</v>
      </c>
      <c r="C30" s="3"/>
      <c r="D30" s="61">
        <v>70</v>
      </c>
      <c r="E30" s="54">
        <v>0.0143</v>
      </c>
      <c r="G30" s="8" t="s">
        <v>126</v>
      </c>
      <c r="H30" s="8" t="s">
        <v>34</v>
      </c>
      <c r="I30" s="9"/>
      <c r="J30" s="24"/>
      <c r="K30" s="20"/>
    </row>
    <row r="31" spans="2:11" ht="12.75">
      <c r="B31" s="1" t="s">
        <v>111</v>
      </c>
      <c r="C31" s="3"/>
      <c r="D31" s="61">
        <v>46</v>
      </c>
      <c r="E31" s="54">
        <v>0.0094</v>
      </c>
      <c r="G31" s="5" t="s">
        <v>121</v>
      </c>
      <c r="H31" s="21" t="s">
        <v>94</v>
      </c>
      <c r="I31" s="6" t="s">
        <v>118</v>
      </c>
      <c r="J31" s="23"/>
      <c r="K31" s="19"/>
    </row>
    <row r="32" spans="2:11" ht="12.75">
      <c r="B32" s="1" t="s">
        <v>112</v>
      </c>
      <c r="C32" s="3"/>
      <c r="D32" s="61">
        <v>27</v>
      </c>
      <c r="E32" s="54">
        <v>0.0055</v>
      </c>
      <c r="G32" s="8" t="s">
        <v>122</v>
      </c>
      <c r="H32" s="8" t="s">
        <v>123</v>
      </c>
      <c r="I32" s="9"/>
      <c r="J32" s="24"/>
      <c r="K32" s="62" t="s">
        <v>115</v>
      </c>
    </row>
    <row r="33" spans="2:11" ht="12.75">
      <c r="B33" s="1" t="s">
        <v>113</v>
      </c>
      <c r="C33" s="3"/>
      <c r="D33" s="61">
        <v>20</v>
      </c>
      <c r="E33" s="54">
        <v>0.0041</v>
      </c>
      <c r="G33" s="8" t="s">
        <v>126</v>
      </c>
      <c r="H33" s="8" t="s">
        <v>35</v>
      </c>
      <c r="I33" s="9"/>
      <c r="J33" s="24"/>
      <c r="K33" s="20"/>
    </row>
    <row r="34" spans="2:11" ht="12.75">
      <c r="B34" s="1" t="s">
        <v>114</v>
      </c>
      <c r="C34" s="3"/>
      <c r="D34" s="61">
        <v>16</v>
      </c>
      <c r="E34" s="54">
        <v>0.0033</v>
      </c>
      <c r="G34" s="5" t="s">
        <v>124</v>
      </c>
      <c r="H34" s="21" t="s">
        <v>139</v>
      </c>
      <c r="I34" s="6" t="s">
        <v>118</v>
      </c>
      <c r="J34" s="23"/>
      <c r="K34" s="19"/>
    </row>
    <row r="35" spans="7:11" ht="12.75">
      <c r="G35" s="8" t="s">
        <v>125</v>
      </c>
      <c r="H35" s="8" t="s">
        <v>127</v>
      </c>
      <c r="I35" s="9"/>
      <c r="J35" s="24"/>
      <c r="K35" s="62" t="s">
        <v>115</v>
      </c>
    </row>
    <row r="36" spans="2:11" ht="12.75">
      <c r="B36" s="33" t="s">
        <v>36</v>
      </c>
      <c r="C36" s="34"/>
      <c r="D36" s="65" t="s">
        <v>133</v>
      </c>
      <c r="E36" s="35"/>
      <c r="G36" s="8" t="s">
        <v>126</v>
      </c>
      <c r="H36" s="8" t="s">
        <v>35</v>
      </c>
      <c r="I36" s="9"/>
      <c r="J36" s="24"/>
      <c r="K36" s="20"/>
    </row>
    <row r="37" spans="2:11" ht="13.5" thickBot="1">
      <c r="B37" s="33" t="s">
        <v>37</v>
      </c>
      <c r="C37" s="34"/>
      <c r="D37" s="66">
        <v>4900</v>
      </c>
      <c r="E37" s="35"/>
      <c r="G37" s="5" t="s">
        <v>116</v>
      </c>
      <c r="H37" s="5" t="s">
        <v>145</v>
      </c>
      <c r="I37" s="6" t="s">
        <v>129</v>
      </c>
      <c r="J37" s="23"/>
      <c r="K37" s="19"/>
    </row>
    <row r="38" spans="2:11" ht="13.5" thickBot="1">
      <c r="B38" s="1" t="s">
        <v>38</v>
      </c>
      <c r="C38" s="2"/>
      <c r="D38" s="67" t="s">
        <v>134</v>
      </c>
      <c r="E38" s="3"/>
      <c r="G38" s="8" t="s">
        <v>128</v>
      </c>
      <c r="H38" s="8"/>
      <c r="I38" s="9"/>
      <c r="J38" s="24"/>
      <c r="K38" s="62" t="s">
        <v>115</v>
      </c>
    </row>
    <row r="39" spans="2:11" ht="12.75">
      <c r="B39" s="1" t="s">
        <v>39</v>
      </c>
      <c r="C39" s="2"/>
      <c r="D39" s="1" t="s">
        <v>92</v>
      </c>
      <c r="E39" s="3"/>
      <c r="G39" s="8" t="s">
        <v>126</v>
      </c>
      <c r="H39" s="8" t="s">
        <v>35</v>
      </c>
      <c r="I39" s="9"/>
      <c r="J39" s="24"/>
      <c r="K39" s="20"/>
    </row>
    <row r="40" spans="2:11" ht="12.75">
      <c r="B40" s="33" t="s">
        <v>148</v>
      </c>
      <c r="C40" s="34"/>
      <c r="D40" s="76" t="s">
        <v>170</v>
      </c>
      <c r="E40" s="35"/>
      <c r="G40" s="5" t="s">
        <v>130</v>
      </c>
      <c r="H40" s="21" t="s">
        <v>145</v>
      </c>
      <c r="I40" s="6" t="s">
        <v>118</v>
      </c>
      <c r="J40" s="23"/>
      <c r="K40" s="19"/>
    </row>
    <row r="41" spans="2:11" ht="12.75">
      <c r="B41" s="21"/>
      <c r="C41" s="78"/>
      <c r="D41" s="106" t="s">
        <v>171</v>
      </c>
      <c r="E41" s="107"/>
      <c r="G41" s="8" t="s">
        <v>131</v>
      </c>
      <c r="H41" s="8" t="s">
        <v>132</v>
      </c>
      <c r="I41" s="9"/>
      <c r="J41" s="24"/>
      <c r="K41" s="62" t="s">
        <v>115</v>
      </c>
    </row>
    <row r="42" spans="2:11" ht="12.75">
      <c r="B42" s="21"/>
      <c r="C42" s="78"/>
      <c r="D42" s="95" t="s">
        <v>172</v>
      </c>
      <c r="E42" s="96"/>
      <c r="G42" s="11" t="s">
        <v>126</v>
      </c>
      <c r="H42" s="11" t="s">
        <v>35</v>
      </c>
      <c r="I42" s="12"/>
      <c r="J42" s="25"/>
      <c r="K42" s="94"/>
    </row>
    <row r="43" spans="2:11" ht="12.75">
      <c r="B43" s="5" t="s">
        <v>170</v>
      </c>
      <c r="C43" s="6"/>
      <c r="D43" s="97" t="s">
        <v>173</v>
      </c>
      <c r="E43" s="98"/>
      <c r="I43" s="6"/>
      <c r="J43" s="6"/>
      <c r="K43" s="6"/>
    </row>
    <row r="44" spans="2:11" ht="12.75">
      <c r="B44" s="36" t="s">
        <v>40</v>
      </c>
      <c r="C44" s="37"/>
      <c r="D44" s="77" t="s">
        <v>135</v>
      </c>
      <c r="E44" s="39"/>
      <c r="I44" s="9"/>
      <c r="J44" s="74"/>
      <c r="K44" s="74"/>
    </row>
    <row r="45" spans="2:11" ht="12.75">
      <c r="B45" s="40" t="s">
        <v>41</v>
      </c>
      <c r="C45" s="41"/>
      <c r="D45" s="40" t="s">
        <v>95</v>
      </c>
      <c r="E45" s="43"/>
      <c r="G45" s="9"/>
      <c r="H45" s="9"/>
      <c r="I45" s="9"/>
      <c r="J45" s="74"/>
      <c r="K45" s="75"/>
    </row>
    <row r="46" spans="2:7" ht="12.75">
      <c r="B46" s="44" t="s">
        <v>42</v>
      </c>
      <c r="C46" s="45"/>
      <c r="D46" s="44" t="s">
        <v>136</v>
      </c>
      <c r="E46" s="47"/>
      <c r="G46" s="32" t="s">
        <v>46</v>
      </c>
    </row>
    <row r="47" spans="2:5" ht="12.75">
      <c r="B47" s="5" t="s">
        <v>43</v>
      </c>
      <c r="C47" s="6"/>
      <c r="D47" s="5" t="s">
        <v>137</v>
      </c>
      <c r="E47" s="7"/>
    </row>
    <row r="48" spans="2:11" ht="12.75">
      <c r="B48" s="8" t="s">
        <v>44</v>
      </c>
      <c r="C48" s="9"/>
      <c r="D48" s="8" t="s">
        <v>126</v>
      </c>
      <c r="E48" s="10"/>
      <c r="G48" s="14"/>
      <c r="H48" s="27"/>
      <c r="I48" s="7"/>
      <c r="J48" s="14" t="s">
        <v>27</v>
      </c>
      <c r="K48" s="14" t="s">
        <v>30</v>
      </c>
    </row>
    <row r="49" spans="2:11" ht="12.75">
      <c r="B49" s="11" t="s">
        <v>45</v>
      </c>
      <c r="C49" s="12"/>
      <c r="D49" s="11"/>
      <c r="E49" s="13"/>
      <c r="G49" s="15" t="s">
        <v>21</v>
      </c>
      <c r="H49" s="49" t="s">
        <v>22</v>
      </c>
      <c r="I49" s="10"/>
      <c r="J49" s="15" t="s">
        <v>59</v>
      </c>
      <c r="K49" s="15" t="s">
        <v>31</v>
      </c>
    </row>
    <row r="50" spans="7:11" ht="12.75">
      <c r="G50" s="15" t="s">
        <v>23</v>
      </c>
      <c r="H50" s="8" t="s">
        <v>25</v>
      </c>
      <c r="I50" s="10"/>
      <c r="J50" s="15" t="s">
        <v>28</v>
      </c>
      <c r="K50" s="15" t="s">
        <v>32</v>
      </c>
    </row>
    <row r="51" spans="2:11" ht="12.75">
      <c r="B51" s="32" t="s">
        <v>49</v>
      </c>
      <c r="G51" s="17" t="s">
        <v>24</v>
      </c>
      <c r="H51" s="8" t="s">
        <v>162</v>
      </c>
      <c r="I51" s="10"/>
      <c r="J51" s="17" t="s">
        <v>29</v>
      </c>
      <c r="K51" s="15" t="s">
        <v>33</v>
      </c>
    </row>
    <row r="52" spans="7:11" ht="12.75">
      <c r="G52" s="16"/>
      <c r="H52" s="11"/>
      <c r="I52" s="13"/>
      <c r="J52" s="16" t="s">
        <v>177</v>
      </c>
      <c r="K52" s="16"/>
    </row>
    <row r="53" spans="2:11" ht="12.75">
      <c r="B53" s="5" t="s">
        <v>50</v>
      </c>
      <c r="C53" s="7"/>
      <c r="D53" s="5" t="s">
        <v>165</v>
      </c>
      <c r="E53" s="7"/>
      <c r="G53" s="29" t="s">
        <v>138</v>
      </c>
      <c r="H53" s="6" t="s">
        <v>139</v>
      </c>
      <c r="I53" s="69" t="s">
        <v>88</v>
      </c>
      <c r="J53" s="14"/>
      <c r="K53" s="7"/>
    </row>
    <row r="54" spans="2:11" ht="12.75">
      <c r="B54" s="8" t="s">
        <v>51</v>
      </c>
      <c r="C54" s="10"/>
      <c r="D54" s="8" t="s">
        <v>149</v>
      </c>
      <c r="E54" s="10"/>
      <c r="G54" s="28" t="s">
        <v>93</v>
      </c>
      <c r="H54" s="56" t="s">
        <v>140</v>
      </c>
      <c r="I54" s="10"/>
      <c r="J54" s="15"/>
      <c r="K54" s="68">
        <v>0</v>
      </c>
    </row>
    <row r="55" spans="2:11" ht="12.75">
      <c r="B55" s="8" t="s">
        <v>52</v>
      </c>
      <c r="C55" s="10"/>
      <c r="D55" s="8" t="s">
        <v>150</v>
      </c>
      <c r="E55" s="10"/>
      <c r="G55" s="15"/>
      <c r="H55" s="9" t="s">
        <v>47</v>
      </c>
      <c r="I55" s="10"/>
      <c r="J55" s="15"/>
      <c r="K55" s="10"/>
    </row>
    <row r="56" spans="2:11" ht="12.75">
      <c r="B56" s="11"/>
      <c r="C56" s="13"/>
      <c r="D56" s="11" t="s">
        <v>151</v>
      </c>
      <c r="E56" s="13"/>
      <c r="G56" s="14" t="s">
        <v>141</v>
      </c>
      <c r="H56" s="6" t="s">
        <v>94</v>
      </c>
      <c r="I56" s="71" t="s">
        <v>144</v>
      </c>
      <c r="J56" s="14"/>
      <c r="K56" s="7"/>
    </row>
    <row r="57" spans="2:11" ht="12.75">
      <c r="B57" s="32" t="s">
        <v>53</v>
      </c>
      <c r="G57" s="15" t="s">
        <v>93</v>
      </c>
      <c r="H57" s="56" t="s">
        <v>142</v>
      </c>
      <c r="I57" s="10"/>
      <c r="J57" s="15"/>
      <c r="K57" s="68">
        <v>0</v>
      </c>
    </row>
    <row r="58" spans="2:11" ht="12.75">
      <c r="B58" s="1" t="s">
        <v>54</v>
      </c>
      <c r="C58" s="2"/>
      <c r="D58" s="58" t="s">
        <v>166</v>
      </c>
      <c r="E58" s="31"/>
      <c r="G58" s="15"/>
      <c r="H58" s="9" t="s">
        <v>48</v>
      </c>
      <c r="I58" s="10"/>
      <c r="J58" s="15"/>
      <c r="K58" s="10"/>
    </row>
    <row r="59" spans="2:11" ht="12.75">
      <c r="B59" s="1" t="s">
        <v>55</v>
      </c>
      <c r="C59" s="2"/>
      <c r="D59" s="58" t="s">
        <v>167</v>
      </c>
      <c r="E59" s="31"/>
      <c r="G59" s="14" t="s">
        <v>143</v>
      </c>
      <c r="H59" s="6" t="s">
        <v>94</v>
      </c>
      <c r="I59" s="7" t="s">
        <v>88</v>
      </c>
      <c r="J59" s="14"/>
      <c r="K59" s="7"/>
    </row>
    <row r="60" spans="2:11" ht="12.75">
      <c r="B60" s="1" t="s">
        <v>56</v>
      </c>
      <c r="C60" s="2"/>
      <c r="D60" s="58" t="s">
        <v>168</v>
      </c>
      <c r="E60" s="31"/>
      <c r="G60" s="15" t="s">
        <v>93</v>
      </c>
      <c r="H60" s="56" t="s">
        <v>142</v>
      </c>
      <c r="I60" s="10"/>
      <c r="J60" s="15"/>
      <c r="K60" s="68">
        <v>0</v>
      </c>
    </row>
    <row r="61" spans="2:11" ht="12.75">
      <c r="B61" s="33" t="s">
        <v>57</v>
      </c>
      <c r="C61" s="34"/>
      <c r="D61" s="59" t="s">
        <v>169</v>
      </c>
      <c r="E61" s="48"/>
      <c r="G61" s="16"/>
      <c r="H61" s="30" t="s">
        <v>48</v>
      </c>
      <c r="I61" s="13"/>
      <c r="J61" s="16"/>
      <c r="K61" s="13"/>
    </row>
    <row r="62" spans="2:11" ht="12.75">
      <c r="B62" s="4" t="s">
        <v>58</v>
      </c>
      <c r="C62" s="2"/>
      <c r="D62" s="58" t="s">
        <v>174</v>
      </c>
      <c r="E62" s="31"/>
      <c r="G62" s="6"/>
      <c r="H62" s="78"/>
      <c r="I62" s="6"/>
      <c r="J62" s="6"/>
      <c r="K62" s="79"/>
    </row>
    <row r="63" spans="2:11" ht="12.75">
      <c r="B63" s="5" t="s">
        <v>146</v>
      </c>
      <c r="C63" s="6"/>
      <c r="D63" s="60" t="s">
        <v>175</v>
      </c>
      <c r="E63" s="19"/>
      <c r="G63" s="81" t="s">
        <v>164</v>
      </c>
      <c r="H63" s="80"/>
      <c r="I63" s="9"/>
      <c r="J63" s="9"/>
      <c r="K63" s="9"/>
    </row>
    <row r="64" spans="2:5" ht="12.75">
      <c r="B64" s="1" t="s">
        <v>147</v>
      </c>
      <c r="C64" s="2"/>
      <c r="D64" s="58" t="s">
        <v>176</v>
      </c>
      <c r="E64" s="31"/>
    </row>
    <row r="66" ht="12.75">
      <c r="B66" t="s">
        <v>152</v>
      </c>
    </row>
    <row r="67" spans="2:12" ht="12.75">
      <c r="B67" t="s">
        <v>91</v>
      </c>
      <c r="L67" s="9"/>
    </row>
    <row r="69" ht="12.75">
      <c r="B69" s="32" t="s">
        <v>60</v>
      </c>
    </row>
    <row r="71" spans="2:11" ht="12.75">
      <c r="B71" s="4" t="s">
        <v>61</v>
      </c>
      <c r="C71" s="2"/>
      <c r="D71" s="2"/>
      <c r="E71" s="2"/>
      <c r="F71" s="2"/>
      <c r="G71" s="70">
        <f>369833/304346</f>
        <v>1.2151728624657463</v>
      </c>
      <c r="H71" s="55"/>
      <c r="I71" s="2"/>
      <c r="J71" s="2"/>
      <c r="K71" s="3"/>
    </row>
    <row r="72" spans="2:11" ht="12.75">
      <c r="B72" s="1" t="s">
        <v>62</v>
      </c>
      <c r="C72" s="2"/>
      <c r="D72" s="2"/>
      <c r="E72" s="2"/>
      <c r="F72" s="2"/>
      <c r="G72" s="70">
        <f>66283/374171</f>
        <v>0.17714627803865077</v>
      </c>
      <c r="H72" s="55"/>
      <c r="I72" s="2"/>
      <c r="J72" s="2"/>
      <c r="K72" s="3"/>
    </row>
    <row r="73" spans="2:11" ht="12.75">
      <c r="B73" s="1" t="s">
        <v>63</v>
      </c>
      <c r="C73" s="2"/>
      <c r="D73" s="2"/>
      <c r="E73" s="2"/>
      <c r="F73" s="2"/>
      <c r="G73" s="70">
        <f>122430/82096</f>
        <v>1.4913028649386084</v>
      </c>
      <c r="H73" s="55"/>
      <c r="I73" s="2"/>
      <c r="J73" s="2"/>
      <c r="K73" s="3"/>
    </row>
    <row r="74" spans="2:11" ht="12.75">
      <c r="B74" s="1" t="s">
        <v>64</v>
      </c>
      <c r="C74" s="2"/>
      <c r="D74" s="2"/>
      <c r="E74" s="2"/>
      <c r="F74" s="2"/>
      <c r="G74" s="70">
        <f>61940/121762</f>
        <v>0.5086972947224914</v>
      </c>
      <c r="H74" s="55"/>
      <c r="I74" s="2"/>
      <c r="J74" s="2"/>
      <c r="K74" s="3"/>
    </row>
    <row r="75" spans="2:11" ht="12.75">
      <c r="B75" s="1" t="s">
        <v>65</v>
      </c>
      <c r="C75" s="2"/>
      <c r="D75" s="2"/>
      <c r="E75" s="2"/>
      <c r="F75" s="2"/>
      <c r="G75" s="70">
        <f>66283/32820</f>
        <v>2.019591712370506</v>
      </c>
      <c r="H75" s="55"/>
      <c r="I75" s="2"/>
      <c r="J75" s="2"/>
      <c r="K75" s="3"/>
    </row>
    <row r="76" spans="2:11" ht="12.75">
      <c r="B76" s="1" t="s">
        <v>66</v>
      </c>
      <c r="C76" s="2"/>
      <c r="D76" s="2"/>
      <c r="E76" s="2"/>
      <c r="F76" s="2"/>
      <c r="G76" s="70">
        <f>65487/360732</f>
        <v>0.18153920361930742</v>
      </c>
      <c r="H76" s="55"/>
      <c r="I76" s="2"/>
      <c r="J76" s="2"/>
      <c r="K76" s="3"/>
    </row>
    <row r="77" spans="2:11" ht="12.75">
      <c r="B77" s="1" t="s">
        <v>67</v>
      </c>
      <c r="C77" s="2"/>
      <c r="D77" s="2"/>
      <c r="E77" s="2"/>
      <c r="F77" s="2"/>
      <c r="G77" s="70">
        <f>82096/121762</f>
        <v>0.6742333404510439</v>
      </c>
      <c r="H77" s="55"/>
      <c r="I77" s="2"/>
      <c r="J77" s="2"/>
      <c r="K77" s="3"/>
    </row>
    <row r="78" spans="2:11" ht="12.75">
      <c r="B78" s="4" t="s">
        <v>68</v>
      </c>
      <c r="C78" s="2"/>
      <c r="D78" s="2"/>
      <c r="E78" s="2"/>
      <c r="F78" s="2"/>
      <c r="G78" s="70">
        <f>14477/80409</f>
        <v>0.18004203509557387</v>
      </c>
      <c r="H78" s="55"/>
      <c r="I78" s="2"/>
      <c r="J78" s="2"/>
      <c r="K78" s="3"/>
    </row>
    <row r="79" spans="2:11" ht="12.75">
      <c r="B79" s="1" t="s">
        <v>69</v>
      </c>
      <c r="C79" s="2"/>
      <c r="D79" s="2"/>
      <c r="E79" s="2"/>
      <c r="F79" s="2"/>
      <c r="G79" s="70">
        <f>111086/80409</f>
        <v>1.3815120197987787</v>
      </c>
      <c r="H79" s="55"/>
      <c r="I79" s="2"/>
      <c r="J79" s="2"/>
      <c r="K79" s="3"/>
    </row>
    <row r="80" spans="2:11" ht="12.75">
      <c r="B80" s="1" t="s">
        <v>70</v>
      </c>
      <c r="C80" s="2"/>
      <c r="D80" s="2"/>
      <c r="E80" s="2"/>
      <c r="F80" s="2"/>
      <c r="G80" s="93" t="s">
        <v>183</v>
      </c>
      <c r="H80" s="55"/>
      <c r="I80" s="2"/>
      <c r="J80" s="2"/>
      <c r="K80" s="3"/>
    </row>
    <row r="82" spans="2:11" ht="12.75">
      <c r="B82" s="99" t="s">
        <v>71</v>
      </c>
      <c r="C82" s="100"/>
      <c r="D82" s="100"/>
      <c r="E82" s="101"/>
      <c r="G82" s="5"/>
      <c r="H82" s="6"/>
      <c r="I82" s="6"/>
      <c r="J82" s="5" t="s">
        <v>79</v>
      </c>
      <c r="K82" s="7">
        <v>4800</v>
      </c>
    </row>
    <row r="83" spans="2:11" ht="12.75">
      <c r="B83" s="1"/>
      <c r="C83" s="2"/>
      <c r="D83" s="1"/>
      <c r="E83" s="3"/>
      <c r="G83" s="8" t="s">
        <v>78</v>
      </c>
      <c r="H83" s="9"/>
      <c r="I83" s="9"/>
      <c r="J83" s="8" t="s">
        <v>80</v>
      </c>
      <c r="K83" s="10">
        <v>4800</v>
      </c>
    </row>
    <row r="84" spans="2:11" ht="12.75">
      <c r="B84" s="1"/>
      <c r="C84" s="2"/>
      <c r="D84" s="1"/>
      <c r="E84" s="3"/>
      <c r="G84" s="11"/>
      <c r="H84" s="12"/>
      <c r="I84" s="12"/>
      <c r="J84" s="11"/>
      <c r="K84" s="13"/>
    </row>
    <row r="85" spans="2:11" ht="12.75">
      <c r="B85" s="1"/>
      <c r="C85" s="2"/>
      <c r="D85" s="1"/>
      <c r="E85" s="3"/>
      <c r="G85" s="5" t="s">
        <v>81</v>
      </c>
      <c r="H85" s="6"/>
      <c r="I85" s="6"/>
      <c r="J85" s="73">
        <f>4800*4900</f>
        <v>23520000</v>
      </c>
      <c r="K85" s="7"/>
    </row>
    <row r="86" spans="2:11" ht="12.75">
      <c r="B86" s="1"/>
      <c r="C86" s="2"/>
      <c r="D86" s="1"/>
      <c r="E86" s="3"/>
      <c r="G86" s="8" t="s">
        <v>177</v>
      </c>
      <c r="H86" s="9"/>
      <c r="I86" s="9"/>
      <c r="J86" s="8"/>
      <c r="K86" s="10"/>
    </row>
    <row r="87" spans="2:11" ht="12.75">
      <c r="B87" s="1"/>
      <c r="C87" s="2"/>
      <c r="D87" s="1"/>
      <c r="E87" s="3"/>
      <c r="G87" s="1" t="s">
        <v>82</v>
      </c>
      <c r="H87" s="2"/>
      <c r="I87" s="2"/>
      <c r="J87" s="1" t="s">
        <v>181</v>
      </c>
      <c r="K87" s="3"/>
    </row>
    <row r="88" spans="2:11" ht="12.75">
      <c r="B88" s="1"/>
      <c r="C88" s="2"/>
      <c r="D88" s="1"/>
      <c r="E88" s="3"/>
      <c r="G88" s="1" t="s">
        <v>179</v>
      </c>
      <c r="H88" s="2"/>
      <c r="I88" s="2"/>
      <c r="J88" s="1">
        <v>0</v>
      </c>
      <c r="K88" s="3"/>
    </row>
    <row r="89" spans="2:11" ht="12.75">
      <c r="B89" s="1"/>
      <c r="C89" s="2"/>
      <c r="D89" s="1"/>
      <c r="E89" s="3"/>
      <c r="G89" s="1" t="s">
        <v>90</v>
      </c>
      <c r="H89" s="2"/>
      <c r="I89" s="2"/>
      <c r="J89" s="1"/>
      <c r="K89" s="3"/>
    </row>
    <row r="90" spans="2:11" ht="12.75">
      <c r="B90" s="1"/>
      <c r="C90" s="2"/>
      <c r="D90" s="1"/>
      <c r="E90" s="3"/>
      <c r="G90" s="50" t="s">
        <v>83</v>
      </c>
      <c r="H90" s="51"/>
      <c r="I90" s="51"/>
      <c r="J90" s="51"/>
      <c r="K90" s="51"/>
    </row>
    <row r="91" spans="2:11" ht="12.75">
      <c r="B91" s="1"/>
      <c r="C91" s="2"/>
      <c r="D91" s="1"/>
      <c r="E91" s="3"/>
      <c r="G91" s="1"/>
      <c r="H91" s="2"/>
      <c r="I91" s="2"/>
      <c r="J91" s="1"/>
      <c r="K91" s="3"/>
    </row>
    <row r="92" spans="2:11" ht="12.75">
      <c r="B92" s="1"/>
      <c r="C92" s="2"/>
      <c r="D92" s="1"/>
      <c r="E92" s="3"/>
      <c r="G92" s="1"/>
      <c r="H92" s="2"/>
      <c r="I92" s="2"/>
      <c r="J92" s="1"/>
      <c r="K92" s="3"/>
    </row>
    <row r="93" spans="2:11" ht="12.75">
      <c r="B93" s="1"/>
      <c r="C93" s="2"/>
      <c r="D93" s="1"/>
      <c r="E93" s="3"/>
      <c r="G93" s="1"/>
      <c r="H93" s="2"/>
      <c r="I93" s="2"/>
      <c r="J93" s="1"/>
      <c r="K93" s="3"/>
    </row>
    <row r="94" spans="2:11" ht="12.75">
      <c r="B94" s="1"/>
      <c r="C94" s="2"/>
      <c r="D94" s="1"/>
      <c r="E94" s="3"/>
      <c r="G94" s="1"/>
      <c r="H94" s="2"/>
      <c r="I94" s="2"/>
      <c r="J94" s="1"/>
      <c r="K94" s="3"/>
    </row>
    <row r="95" spans="2:11" ht="12.75">
      <c r="B95" s="1"/>
      <c r="C95" s="2"/>
      <c r="D95" s="1"/>
      <c r="E95" s="3"/>
      <c r="G95" s="1"/>
      <c r="H95" s="2"/>
      <c r="I95" s="2"/>
      <c r="J95" s="1"/>
      <c r="K95" s="3"/>
    </row>
    <row r="96" spans="7:11" ht="12.75">
      <c r="G96" s="1"/>
      <c r="H96" s="2"/>
      <c r="I96" s="2"/>
      <c r="J96" s="1"/>
      <c r="K96" s="3"/>
    </row>
    <row r="97" spans="2:11" ht="12.75">
      <c r="B97" s="36" t="s">
        <v>72</v>
      </c>
      <c r="C97" s="37"/>
      <c r="D97" s="37"/>
      <c r="E97" s="39"/>
      <c r="G97" s="1"/>
      <c r="H97" s="2"/>
      <c r="I97" s="2"/>
      <c r="J97" s="1"/>
      <c r="K97" s="3"/>
    </row>
    <row r="98" spans="2:11" ht="12.75">
      <c r="B98" s="5" t="s">
        <v>154</v>
      </c>
      <c r="C98" s="6"/>
      <c r="D98" s="82">
        <f>14.993</f>
        <v>14.993</v>
      </c>
      <c r="E98" s="7" t="s">
        <v>163</v>
      </c>
      <c r="G98" s="1"/>
      <c r="H98" s="2"/>
      <c r="I98" s="2"/>
      <c r="J98" s="1"/>
      <c r="K98" s="3"/>
    </row>
    <row r="99" spans="2:11" ht="12.75">
      <c r="B99" s="8"/>
      <c r="C99" s="9"/>
      <c r="D99" s="83" t="s">
        <v>153</v>
      </c>
      <c r="E99" s="10"/>
      <c r="G99" s="1"/>
      <c r="H99" s="2"/>
      <c r="I99" s="2"/>
      <c r="J99" s="1"/>
      <c r="K99" s="3"/>
    </row>
    <row r="100" spans="2:11" ht="12.75">
      <c r="B100" s="8"/>
      <c r="C100" s="9"/>
      <c r="D100" s="83" t="s">
        <v>180</v>
      </c>
      <c r="E100" s="10"/>
      <c r="G100" s="51" t="s">
        <v>84</v>
      </c>
      <c r="H100" s="51"/>
      <c r="I100" s="51"/>
      <c r="J100" s="51"/>
      <c r="K100" s="51"/>
    </row>
    <row r="101" spans="2:11" ht="12.75">
      <c r="B101" s="11"/>
      <c r="C101" s="12"/>
      <c r="D101" s="84" t="s">
        <v>161</v>
      </c>
      <c r="E101" s="13"/>
      <c r="G101" s="1"/>
      <c r="H101" s="2"/>
      <c r="I101" s="2"/>
      <c r="J101" s="1"/>
      <c r="K101" s="3"/>
    </row>
    <row r="102" spans="2:11" ht="12.75">
      <c r="B102" s="5" t="s">
        <v>73</v>
      </c>
      <c r="C102" s="6"/>
      <c r="D102" s="82">
        <f>80.409+1.687-44.1-3.3</f>
        <v>34.696000000000005</v>
      </c>
      <c r="E102" s="7"/>
      <c r="G102" s="1"/>
      <c r="H102" s="2"/>
      <c r="I102" s="2"/>
      <c r="J102" s="1"/>
      <c r="K102" s="3"/>
    </row>
    <row r="103" spans="2:11" ht="12.75">
      <c r="B103" s="8"/>
      <c r="C103" s="9"/>
      <c r="D103" s="83" t="s">
        <v>156</v>
      </c>
      <c r="E103" s="10"/>
      <c r="G103" s="1"/>
      <c r="H103" s="2"/>
      <c r="I103" s="2"/>
      <c r="J103" s="1"/>
      <c r="K103" s="3"/>
    </row>
    <row r="104" spans="2:11" ht="12.75">
      <c r="B104" s="11"/>
      <c r="C104" s="12"/>
      <c r="D104" s="84" t="s">
        <v>155</v>
      </c>
      <c r="E104" s="13"/>
      <c r="G104" s="1"/>
      <c r="H104" s="2"/>
      <c r="I104" s="2"/>
      <c r="J104" s="1"/>
      <c r="K104" s="3"/>
    </row>
    <row r="105" spans="2:11" ht="12.75">
      <c r="B105" s="8" t="s">
        <v>74</v>
      </c>
      <c r="C105" s="9"/>
      <c r="D105" s="85">
        <f>66.283-13.13</f>
        <v>53.153</v>
      </c>
      <c r="E105" s="10"/>
      <c r="G105" s="1"/>
      <c r="H105" s="2"/>
      <c r="I105" s="2"/>
      <c r="J105" s="1"/>
      <c r="K105" s="3"/>
    </row>
    <row r="106" spans="2:11" ht="12.75">
      <c r="B106" s="8"/>
      <c r="C106" s="9"/>
      <c r="D106" s="83" t="s">
        <v>158</v>
      </c>
      <c r="E106" s="90"/>
      <c r="G106" s="1"/>
      <c r="H106" s="2"/>
      <c r="I106" s="2"/>
      <c r="J106" s="1"/>
      <c r="K106" s="3"/>
    </row>
    <row r="107" spans="2:11" ht="12.75">
      <c r="B107" s="88"/>
      <c r="C107" s="89"/>
      <c r="D107" s="84" t="s">
        <v>157</v>
      </c>
      <c r="E107" s="91"/>
      <c r="G107" s="1"/>
      <c r="H107" s="2"/>
      <c r="I107" s="2"/>
      <c r="J107" s="1"/>
      <c r="K107" s="3"/>
    </row>
    <row r="108" spans="2:11" ht="12.75">
      <c r="B108" s="87" t="s">
        <v>75</v>
      </c>
      <c r="C108" s="9"/>
      <c r="D108" s="86">
        <v>0</v>
      </c>
      <c r="E108" s="10"/>
      <c r="G108" s="1"/>
      <c r="H108" s="2"/>
      <c r="I108" s="2"/>
      <c r="J108" s="1"/>
      <c r="K108" s="3"/>
    </row>
    <row r="109" spans="2:11" ht="12.75">
      <c r="B109" s="5" t="s">
        <v>76</v>
      </c>
      <c r="C109" s="6"/>
      <c r="D109" s="82">
        <f>55.532-41.905</f>
        <v>13.626999999999995</v>
      </c>
      <c r="E109" s="7"/>
      <c r="G109" s="1"/>
      <c r="H109" s="2"/>
      <c r="I109" s="2"/>
      <c r="J109" s="1"/>
      <c r="K109" s="3"/>
    </row>
    <row r="110" spans="2:5" ht="12.75">
      <c r="B110" s="8"/>
      <c r="C110" s="9"/>
      <c r="D110" s="92" t="s">
        <v>159</v>
      </c>
      <c r="E110" s="90"/>
    </row>
    <row r="111" spans="2:7" ht="12.75">
      <c r="B111" s="8"/>
      <c r="C111" s="9"/>
      <c r="D111" s="83" t="s">
        <v>160</v>
      </c>
      <c r="E111" s="90"/>
      <c r="G111" t="s">
        <v>85</v>
      </c>
    </row>
    <row r="112" spans="2:7" ht="12.75">
      <c r="B112" s="5"/>
      <c r="C112" s="6"/>
      <c r="D112" s="5"/>
      <c r="E112" s="7"/>
      <c r="G112" t="s">
        <v>86</v>
      </c>
    </row>
    <row r="113" spans="2:7" ht="12.75">
      <c r="B113" s="8" t="s">
        <v>77</v>
      </c>
      <c r="C113" s="9"/>
      <c r="D113" s="85">
        <v>0</v>
      </c>
      <c r="E113" s="10"/>
      <c r="G113" t="s">
        <v>87</v>
      </c>
    </row>
    <row r="114" spans="2:7" ht="12.75">
      <c r="B114" s="11"/>
      <c r="C114" s="12"/>
      <c r="D114" s="11"/>
      <c r="E114" s="13"/>
      <c r="G114" t="s">
        <v>182</v>
      </c>
    </row>
    <row r="115" ht="12.75">
      <c r="J115" t="s">
        <v>89</v>
      </c>
    </row>
    <row r="116" spans="7:10" ht="12.75">
      <c r="G116" s="72"/>
      <c r="J116" t="s">
        <v>88</v>
      </c>
    </row>
  </sheetData>
  <mergeCells count="5">
    <mergeCell ref="B82:E82"/>
    <mergeCell ref="B6:K6"/>
    <mergeCell ref="B2:K2"/>
    <mergeCell ref="B4:K4"/>
    <mergeCell ref="D41:E41"/>
  </mergeCells>
  <hyperlinks>
    <hyperlink ref="G14" r:id="rId1" display="www.hladnjaca.co.zu"/>
  </hyperlinks>
  <printOptions/>
  <pageMargins left="0.35433070866141736" right="0.35433070866141736" top="0.5905511811023623" bottom="0.5905511811023623" header="0.11811023622047245" footer="0.31496062992125984"/>
  <pageSetup horizontalDpi="180" verticalDpi="18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Irena Suša</cp:lastModifiedBy>
  <cp:lastPrinted>2007-07-25T11:04:25Z</cp:lastPrinted>
  <dcterms:created xsi:type="dcterms:W3CDTF">2007-06-22T12:40:00Z</dcterms:created>
  <dcterms:modified xsi:type="dcterms:W3CDTF">2008-12-26T10:52:32Z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